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unduzigovza-my.sharepoint.com/personal/bongakonkeh_msunduzi_gov_za/Documents/Desktop/"/>
    </mc:Choice>
  </mc:AlternateContent>
  <xr:revisionPtr revIDLastSave="16" documentId="8_{3B95CEFA-3D6F-476C-8858-39FBDDED963B}" xr6:coauthVersionLast="47" xr6:coauthVersionMax="47" xr10:uidLastSave="{03171AA5-C2A4-4995-A753-D168BFD6B856}"/>
  <bookViews>
    <workbookView xWindow="-108" yWindow="-108" windowWidth="23256" windowHeight="13896" firstSheet="4" activeTab="7" xr2:uid="{6351ED2D-5569-42AD-8A28-0B79373C3EAE}"/>
  </bookViews>
  <sheets>
    <sheet name="SDBIP COVER)" sheetId="16" r:id="rId1"/>
    <sheet name="ANNEX C  " sheetId="20" r:id="rId2"/>
    <sheet name="CAPEX 3 YEAR PLAN (2)" sheetId="17" r:id="rId3"/>
    <sheet name="ANNEX A " sheetId="18" r:id="rId4"/>
    <sheet name="ANNEX B" sheetId="19" r:id="rId5"/>
    <sheet name="ANNEX D" sheetId="21" r:id="rId6"/>
    <sheet name="INFRASTRUCTURE SERVICES " sheetId="13" r:id="rId7"/>
    <sheet name="COMMUNITY SERVICES TOP LAYER" sheetId="14" r:id="rId8"/>
    <sheet name="ESS TOP LAYER" sheetId="1" r:id="rId9"/>
    <sheet name="SDCE TOP LAYER " sheetId="2" r:id="rId10"/>
    <sheet name="CORPORATE SERVICES TOP LAYER" sheetId="3" r:id="rId11"/>
    <sheet name="BUDGET &amp; TREASURY" sheetId="4" r:id="rId12"/>
    <sheet name="OFFICE OF THE MM " sheetId="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2" hidden="1">'CAPEX 3 YEAR PLAN (2)'!$A$1:$J$1</definedName>
    <definedName name="_xlnm._FilterDatabase" localSheetId="10" hidden="1">'CORPORATE SERVICES TOP LAYER'!$B$1:$B$15</definedName>
    <definedName name="Approve2" localSheetId="10">'[1]Template names'!$B$102</definedName>
    <definedName name="Approve2">'[2]Template names'!$B$102</definedName>
    <definedName name="Approve5" localSheetId="10">'[1]Template names'!$B$104</definedName>
    <definedName name="Approve5">'[2]Template names'!$B$104</definedName>
    <definedName name="data" localSheetId="2">#REF!</definedName>
    <definedName name="data" localSheetId="10">[3]Subvote!$1:$1048576</definedName>
    <definedName name="data">[4]Subvote!$1:$1048576</definedName>
    <definedName name="data0">#REF!</definedName>
    <definedName name="data1" localSheetId="2">#REF!</definedName>
    <definedName name="data1" localSheetId="10">[3]Sheet3!$1:$1048576</definedName>
    <definedName name="data1">[4]Sheet3!$1:$1048576</definedName>
    <definedName name="DATA11" localSheetId="2">#REF!</definedName>
    <definedName name="DATA11" localSheetId="7">#REF!</definedName>
    <definedName name="DATA11" localSheetId="10">#REF!</definedName>
    <definedName name="DATA11" localSheetId="8">#REF!</definedName>
    <definedName name="DATA11" localSheetId="0">#REF!</definedName>
    <definedName name="DATA11" localSheetId="9">#REF!</definedName>
    <definedName name="DATA11">#REF!</definedName>
    <definedName name="DATA12" localSheetId="2">#REF!</definedName>
    <definedName name="DATA12" localSheetId="7">#REF!</definedName>
    <definedName name="DATA12" localSheetId="10">#REF!</definedName>
    <definedName name="DATA12" localSheetId="8">#REF!</definedName>
    <definedName name="DATA12" localSheetId="0">#REF!</definedName>
    <definedName name="DATA12" localSheetId="9">#REF!</definedName>
    <definedName name="DATA12">#REF!</definedName>
    <definedName name="DATA13" localSheetId="2">#REF!</definedName>
    <definedName name="DATA13" localSheetId="7">#REF!</definedName>
    <definedName name="DATA13" localSheetId="10">#REF!</definedName>
    <definedName name="DATA13" localSheetId="8">#REF!</definedName>
    <definedName name="DATA13" localSheetId="0">#REF!</definedName>
    <definedName name="DATA13" localSheetId="9">#REF!</definedName>
    <definedName name="DATA13">#REF!</definedName>
    <definedName name="data2" localSheetId="2">#REF!</definedName>
    <definedName name="data2" localSheetId="0">#REF!</definedName>
    <definedName name="data2">#REF!</definedName>
    <definedName name="data3" localSheetId="2">#REF!</definedName>
    <definedName name="data3" localSheetId="0">#REF!</definedName>
    <definedName name="data3">#REF!</definedName>
    <definedName name="data4" localSheetId="2">#REF!</definedName>
    <definedName name="data4" localSheetId="0">#REF!</definedName>
    <definedName name="data4">#REF!</definedName>
    <definedName name="desc" localSheetId="10">'[5]Template names'!$B$30</definedName>
    <definedName name="desc">'[6]Template names'!$B$30</definedName>
    <definedName name="EPMWorkbookOptions_1" hidden="1">"tUQAAB+LCAAAAAAABADtnG1vokwUhr9vsv/B+F0ZFKxtqBuKWH1WXsKLu91mQ1DHSlbBBazt8+t3QBEQ2rXWGmFJ2pSeOXM4XNxnZsQJ1Jen+az0CG3HsMzrMl4F5RI0R9bYMB+uy0t3UsEb5S+tz5+ob5b9a2hZv4SFi1ydEupnOldPjnFdnrru4grDVqtVdVWvWvYDVgMAx75zfXk0hXO9YpiOq5sjWN72Gv+9VxmdtVSiGMs04cg7p2Ix"</definedName>
    <definedName name="EPMWorkbookOptions_2" hidden="1">"S9uGpjsw4MpvjDW3dVffWJGd1+dwfbbtmVw4Xyxtwz+V6kBbtOEEongjWEUJlVtaR+S0G5Hhv+FAu990mjtL3Rk5+mK4+l1F/5jj5f9G1YTuVRMAgKEGbLgYYT+1e05W+bb6o4cOb9T2Laugg4k+c+D2L4V5WYU50ovFzBjpEZ575xrEiEeJmDcIWutUds68JhfCLGEvNnWN8RiabWMOTcfP82XXMEcn5oO85Km12sZgrJllt1x7CSkspeG1"</definedName>
    <definedName name="EPMWorkbookOptions_3" hidden="1">"rv5VpPRMXN2mI1KHC5/cjv5o2YaL8vJvxLpzom2nf9d4mM7QryvDGVIYHHcNaOv2aGqEcV712SOfjmE7buSC0tt3Am2v+mXg+3pF/VTT+L2EPklG4ESav9MYoc1SWJrHa4HWtxENHCTA6008EiDtBvt9BXsM7RagsPVBanRnMdOfRdtaQNt9buFkg5zA4aRCNsZEhahNLitNEsIK0GGNGA8viIth3TtzvFdK4L7ubO8eB+dDNBSmuMWVnuqA"</definedName>
    <definedName name="EPMWorkbookOptions_4" hidden="1">"XNb9I5juoyR/Vu9FWmJ5pYujQxwNH2hESHR5IXQgrOfQtYQG3yvTmF2XPQGVdyrz9Vu8X18K+9tFH5sKL2ixxowDorB95BWpkA8saVnp8beHVzMABJrx9i9mPI/F7DOMKzYwFkpNS/MApbZphZYFVWIOn3rqdZIkCGJ/sdbyJ9YQY1yvMi1qLMNkXa/HxhKxZ5zM+VRyh9MGyp14eB03LnDQbF7sX8f1/NVxADGxTupwa3vG5XpcLltrxqmc"</definedName>
    <definedName name="EPMWorkbookOptions_5" hidden="1">"URGrPKP0BF5j+rQsv2f92GjU629YQBI5rOUYy2RFo+Z1S8bV+xF8SEDgNbIgkySDgzogCzKpZAhANrJO5qzmgvYJnweSuZwB2jsrFs9SKDQtzQMU2lNY7oQKbeRPoR7BUKE1dOhZNF7gM7+oPh6S7Xd9BZENkRu6T/MMW5K7LKsUWAIsgshKtLc8ofsFlAAKT2edxflMeF/ZO63Tu1WlU35Re5G/aS/kuPuxnGe1r52sC/boWDrFojU9zQNq"</definedName>
    <definedName name="EPMWorkbookOptions_6" hidden="1">"mJOZExZvM3/FiwDG5ekZCnmmpXmAPEVJ+I9llBNK9DJ/Et1AjMtU0GqAALVGFae71cvLy6xr9qhweEHz7AWT6EfxtghwLfNj2wcwudFuagWWSPl4xlw8tTmjiVDWBnT/XTsa3j4X4jncFRuCTA758uDffVTyEpeIPeNkzqeYJfa2J/CnLOQc7ohdQ4yLdWMrhJqW5iFCFRVGlRBe5u6Uas3hltgISaRT9PODlrKu06OxYNXMszifmlV63EnX"</definedName>
    <definedName name="EPMWorkbookOptions_7" hidden="1">"iDnc9+ohjE8sNYA3q4qg/Lvrw1QmIB9Mzqd4B6wkn3hpmMO9rhuKcbkGxoxr9ahMaEZR6X7m9/yeT/1yLC2rEvuOvepvL+AcblUMMK6XhyIr9YR2L/OPno8o0z2cYtmkO1FY2gscYtbAHUVLvu0iaky+IYOS4MSGzlQwhQU0g9cWxI2+HzODuu0FFUxZf4SB567Z9w1eBYK06foYA+9kQ9x/Nd7cNarnDHTb0IczyEH7IYyQsH/+FIbdvHqk"</definedName>
    <definedName name="EPMWorkbookOptions_8" hidden="1">"9QeBbRO8tUQAAA=="</definedName>
    <definedName name="Head1" localSheetId="10">'[1]Template names'!$B$2</definedName>
    <definedName name="Head1">'[2]Template names'!$B$2</definedName>
    <definedName name="Head10" localSheetId="10">'[1]Template names'!$B$16</definedName>
    <definedName name="Head10">'[2]Template names'!$B$16</definedName>
    <definedName name="Head11" localSheetId="10">'[1]Template names'!$B$17</definedName>
    <definedName name="Head11">'[2]Template names'!$B$17</definedName>
    <definedName name="head1A" localSheetId="10">'[1]Template names'!$B$3</definedName>
    <definedName name="head1A">'[2]Template names'!$B$3</definedName>
    <definedName name="head1b" localSheetId="10">'[1]Template names'!$B$4</definedName>
    <definedName name="head1b">'[2]Template names'!$B$4</definedName>
    <definedName name="Head2" localSheetId="10">'[1]Template names'!$B$5</definedName>
    <definedName name="Head2">'[2]Template names'!$B$5</definedName>
    <definedName name="head27" localSheetId="10">'[1]Template names'!$B$33</definedName>
    <definedName name="head27">'[2]Template names'!$B$33</definedName>
    <definedName name="Head2A" localSheetId="10">'[1]Template names'!$B$6</definedName>
    <definedName name="Head2A">'[2]Template names'!$B$6</definedName>
    <definedName name="Head3" localSheetId="10">'[1]Template names'!$B$7</definedName>
    <definedName name="Head3">'[2]Template names'!$B$7</definedName>
    <definedName name="Head5" localSheetId="10">'[1]Template names'!$B$9</definedName>
    <definedName name="Head5">'[2]Template names'!$B$9</definedName>
    <definedName name="Head5b" localSheetId="10">'[1]Template names'!$B$11</definedName>
    <definedName name="Head5b">'[2]Template names'!$B$11</definedName>
    <definedName name="Head6" localSheetId="10">'[1]Template names'!$B$12</definedName>
    <definedName name="Head6">'[2]Template names'!$B$12</definedName>
    <definedName name="Head7" localSheetId="10">'[1]Template names'!$B$13</definedName>
    <definedName name="Head7">'[2]Template names'!$B$13</definedName>
    <definedName name="Head8" localSheetId="10">'[1]Template names'!$B$14</definedName>
    <definedName name="Head8">'[2]Template names'!$B$14</definedName>
    <definedName name="Head9" localSheetId="10">'[1]Template names'!$B$15</definedName>
    <definedName name="Head9">'[2]Template names'!$B$15</definedName>
    <definedName name="hello" localSheetId="2">#REF!</definedName>
    <definedName name="hello" localSheetId="7">#REF!</definedName>
    <definedName name="hello" localSheetId="10">#REF!</definedName>
    <definedName name="hello" localSheetId="8">#REF!</definedName>
    <definedName name="hello" localSheetId="0">#REF!</definedName>
    <definedName name="hello" localSheetId="9">#REF!</definedName>
    <definedName name="hello">#REF!</definedName>
    <definedName name="mmmm" localSheetId="2">#REF!</definedName>
    <definedName name="mmmm" localSheetId="7">#REF!</definedName>
    <definedName name="mmmm" localSheetId="10">#REF!</definedName>
    <definedName name="mmmm" localSheetId="8">#REF!</definedName>
    <definedName name="mmmm" localSheetId="0">#REF!</definedName>
    <definedName name="mmmm" localSheetId="9">#REF!</definedName>
    <definedName name="mmmm">#REF!</definedName>
    <definedName name="muni" localSheetId="10">'[1]Template names'!$B$93</definedName>
    <definedName name="muni">'[2]Template names'!$B$93</definedName>
    <definedName name="MyFormatRange" localSheetId="2">#REF!</definedName>
    <definedName name="MyFormatRange" localSheetId="7">#REF!</definedName>
    <definedName name="MyFormatRange" localSheetId="10">#REF!</definedName>
    <definedName name="MyFormatRange" localSheetId="8">#REF!</definedName>
    <definedName name="MyFormatRange" localSheetId="0">#REF!</definedName>
    <definedName name="MyFormatRange" localSheetId="9">#REF!</definedName>
    <definedName name="MyFormatRange">#REF!</definedName>
    <definedName name="Opex_Parent" localSheetId="2">#REF!</definedName>
    <definedName name="Opex_Parent" localSheetId="7">#REF!</definedName>
    <definedName name="Opex_Parent" localSheetId="10">#REF!</definedName>
    <definedName name="Opex_Parent" localSheetId="8">#REF!</definedName>
    <definedName name="Opex_Parent" localSheetId="0">#REF!</definedName>
    <definedName name="Opex_Parent" localSheetId="9">#REF!</definedName>
    <definedName name="Opex_Parent">#REF!</definedName>
    <definedName name="_xlnm.Print_Area" localSheetId="11">'BUDGET &amp; TREASURY'!$A$1:$T$18</definedName>
    <definedName name="_xlnm.Print_Area" localSheetId="2">'CAPEX 3 YEAR PLAN (2)'!$A$1:$I$193</definedName>
    <definedName name="_xlnm.Print_Area" localSheetId="7">'COMMUNITY SERVICES TOP LAYER'!$A$1:$T$18</definedName>
    <definedName name="_xlnm.Print_Area" localSheetId="10">'CORPORATE SERVICES TOP LAYER'!$A$1:$T$17</definedName>
    <definedName name="_xlnm.Print_Area" localSheetId="8">'ESS TOP LAYER'!$A$1:$T$18</definedName>
    <definedName name="_xlnm.Print_Area" localSheetId="6">'INFRASTRUCTURE SERVICES '!$A$1:$T$29</definedName>
    <definedName name="_xlnm.Print_Area" localSheetId="12">'OFFICE OF THE MM '!$A$1:$T$18</definedName>
    <definedName name="_xlnm.Print_Area" localSheetId="9">'SDCE TOP LAYER '!$A$1:$T$23</definedName>
    <definedName name="_xlnm.Print_Titles" localSheetId="3">'ANNEX A '!$1:$3</definedName>
    <definedName name="_xlnm.Print_Titles" localSheetId="4">'ANNEX B'!$1:$3</definedName>
    <definedName name="_xlnm.Print_Titles" localSheetId="1">'ANNEX C  '!$1:$3</definedName>
    <definedName name="_xlnm.Print_Titles" localSheetId="5">'ANNEX D'!$1:$3</definedName>
    <definedName name="_xlnm.Print_Titles" localSheetId="11">'BUDGET &amp; TREASURY'!$3:$5</definedName>
    <definedName name="_xlnm.Print_Titles" localSheetId="2">'CAPEX 3 YEAR PLAN (2)'!$1:$1</definedName>
    <definedName name="_xlnm.Print_Titles" localSheetId="7">'COMMUNITY SERVICES TOP LAYER'!$3:$4</definedName>
    <definedName name="_xlnm.Print_Titles" localSheetId="10">'CORPORATE SERVICES TOP LAYER'!$4:$6</definedName>
    <definedName name="_xlnm.Print_Titles" localSheetId="8">'ESS TOP LAYER'!$2:$4</definedName>
    <definedName name="_xlnm.Print_Titles" localSheetId="6">'INFRASTRUCTURE SERVICES '!$3:$5</definedName>
    <definedName name="_xlnm.Print_Titles" localSheetId="12">'OFFICE OF THE MM '!$4:$6</definedName>
    <definedName name="_xlnm.Print_Titles" localSheetId="9">'SDCE TOP LAYER '!$2:$4</definedName>
    <definedName name="result" localSheetId="10">'[1]Template names'!$B$35</definedName>
    <definedName name="result">'[2]Template names'!$B$35</definedName>
    <definedName name="v" localSheetId="2">#REF!</definedName>
    <definedName name="v" localSheetId="7">#REF!</definedName>
    <definedName name="v" localSheetId="10">#REF!</definedName>
    <definedName name="v" localSheetId="8">#REF!</definedName>
    <definedName name="v" localSheetId="0">#REF!</definedName>
    <definedName name="v" localSheetId="9">#REF!</definedName>
    <definedName name="v">#REF!</definedName>
    <definedName name="Vdesc" localSheetId="10">'[1]Template names'!$B$32</definedName>
    <definedName name="Vdesc">'[2]Template names'!$B$32</definedName>
    <definedName name="Vote" localSheetId="10">'[1]Org structure'!$A$2:$A$16</definedName>
    <definedName name="Vote">'[2]Org structure'!$A$2:$A$16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1" l="1"/>
  <c r="H12" i="21"/>
  <c r="G12" i="21"/>
  <c r="F12" i="21"/>
  <c r="E12" i="21"/>
  <c r="D12" i="21"/>
  <c r="M11" i="21"/>
  <c r="L11" i="21"/>
  <c r="K11" i="21"/>
  <c r="J11" i="21"/>
  <c r="I11" i="21"/>
  <c r="H11" i="21"/>
  <c r="G11" i="21"/>
  <c r="F11" i="21"/>
  <c r="E11" i="21"/>
  <c r="D11" i="21"/>
  <c r="C11" i="21"/>
  <c r="N11" i="21" s="1"/>
  <c r="B11" i="21"/>
  <c r="N10" i="21"/>
  <c r="M9" i="21"/>
  <c r="L9" i="21"/>
  <c r="K9" i="21"/>
  <c r="J9" i="21"/>
  <c r="I9" i="21"/>
  <c r="H9" i="21"/>
  <c r="G9" i="21"/>
  <c r="F9" i="21"/>
  <c r="E9" i="21"/>
  <c r="D9" i="21"/>
  <c r="C9" i="21"/>
  <c r="N9" i="21" s="1"/>
  <c r="B9" i="21"/>
  <c r="M8" i="21"/>
  <c r="L8" i="21"/>
  <c r="K8" i="21"/>
  <c r="J8" i="21"/>
  <c r="I8" i="21"/>
  <c r="H8" i="21"/>
  <c r="G8" i="21"/>
  <c r="F8" i="21"/>
  <c r="E8" i="21"/>
  <c r="D8" i="21"/>
  <c r="C8" i="21"/>
  <c r="B8" i="21"/>
  <c r="N8" i="21" s="1"/>
  <c r="M7" i="21"/>
  <c r="L7" i="21"/>
  <c r="K7" i="21"/>
  <c r="J7" i="21"/>
  <c r="I7" i="21"/>
  <c r="H7" i="21"/>
  <c r="G7" i="21"/>
  <c r="F7" i="21"/>
  <c r="E7" i="21"/>
  <c r="D7" i="21"/>
  <c r="C7" i="21"/>
  <c r="B7" i="21"/>
  <c r="N7" i="21" s="1"/>
  <c r="N6" i="21"/>
  <c r="N12" i="21" s="1"/>
  <c r="M6" i="21"/>
  <c r="M12" i="21" s="1"/>
  <c r="L6" i="21"/>
  <c r="L12" i="21" s="1"/>
  <c r="K6" i="21"/>
  <c r="K12" i="21" s="1"/>
  <c r="J6" i="21"/>
  <c r="J12" i="21" s="1"/>
  <c r="I6" i="21"/>
  <c r="H6" i="21"/>
  <c r="G6" i="21"/>
  <c r="F6" i="21"/>
  <c r="E6" i="21"/>
  <c r="D6" i="21"/>
  <c r="C6" i="21"/>
  <c r="C12" i="21" s="1"/>
  <c r="B6" i="21"/>
  <c r="B12" i="21" s="1"/>
  <c r="M15" i="20"/>
  <c r="L15" i="20"/>
  <c r="K15" i="20"/>
  <c r="J15" i="20"/>
  <c r="I15" i="20"/>
  <c r="H15" i="20"/>
  <c r="G15" i="20"/>
  <c r="F15" i="20"/>
  <c r="E15" i="20"/>
  <c r="D15" i="20"/>
  <c r="C15" i="20"/>
  <c r="B13" i="20"/>
  <c r="N13" i="20" s="1"/>
  <c r="N12" i="20"/>
  <c r="B12" i="20"/>
  <c r="B11" i="20"/>
  <c r="N11" i="20" s="1"/>
  <c r="N10" i="20"/>
  <c r="B10" i="20"/>
  <c r="B9" i="20"/>
  <c r="N9" i="20" s="1"/>
  <c r="B8" i="20"/>
  <c r="N8" i="20" s="1"/>
  <c r="B7" i="20"/>
  <c r="N7" i="20" s="1"/>
  <c r="B6" i="20"/>
  <c r="N6" i="20" s="1"/>
  <c r="N5" i="20"/>
  <c r="B5" i="20"/>
  <c r="B4" i="20"/>
  <c r="B15" i="20" s="1"/>
  <c r="M12" i="19"/>
  <c r="L12" i="19"/>
  <c r="K12" i="19"/>
  <c r="J12" i="19"/>
  <c r="I12" i="19"/>
  <c r="H12" i="19"/>
  <c r="G12" i="19"/>
  <c r="F12" i="19"/>
  <c r="E12" i="19"/>
  <c r="D12" i="19"/>
  <c r="C12" i="19"/>
  <c r="B11" i="19"/>
  <c r="N11" i="19" s="1"/>
  <c r="B10" i="19"/>
  <c r="N10" i="19" s="1"/>
  <c r="B9" i="19"/>
  <c r="N9" i="19" s="1"/>
  <c r="B8" i="19"/>
  <c r="N8" i="19" s="1"/>
  <c r="B7" i="19"/>
  <c r="N7" i="19" s="1"/>
  <c r="B6" i="19"/>
  <c r="N6" i="19" s="1"/>
  <c r="N12" i="19" s="1"/>
  <c r="N5" i="19"/>
  <c r="D21" i="18"/>
  <c r="C21" i="18"/>
  <c r="B21" i="18"/>
  <c r="B20" i="18"/>
  <c r="N20" i="18" s="1"/>
  <c r="B19" i="18"/>
  <c r="N19" i="18" s="1"/>
  <c r="B18" i="18"/>
  <c r="N18" i="18" s="1"/>
  <c r="B17" i="18"/>
  <c r="N17" i="18" s="1"/>
  <c r="B16" i="18"/>
  <c r="N16" i="18" s="1"/>
  <c r="N15" i="18"/>
  <c r="B14" i="18"/>
  <c r="N14" i="18" s="1"/>
  <c r="N13" i="18"/>
  <c r="B12" i="18"/>
  <c r="N12" i="18" s="1"/>
  <c r="N11" i="18"/>
  <c r="N10" i="18"/>
  <c r="B10" i="18"/>
  <c r="B9" i="18"/>
  <c r="N9" i="18" s="1"/>
  <c r="N8" i="18"/>
  <c r="M7" i="18"/>
  <c r="L7" i="18"/>
  <c r="K7" i="18"/>
  <c r="K21" i="18" s="1"/>
  <c r="J7" i="18"/>
  <c r="I7" i="18"/>
  <c r="H7" i="18"/>
  <c r="G7" i="18"/>
  <c r="G21" i="18" s="1"/>
  <c r="F7" i="18"/>
  <c r="F21" i="18" s="1"/>
  <c r="E7" i="18"/>
  <c r="N7" i="18" s="1"/>
  <c r="D7" i="18"/>
  <c r="C7" i="18"/>
  <c r="B7" i="18"/>
  <c r="B6" i="18"/>
  <c r="N6" i="18" s="1"/>
  <c r="B5" i="18"/>
  <c r="N5" i="18" s="1"/>
  <c r="M4" i="18"/>
  <c r="M21" i="18" s="1"/>
  <c r="L4" i="18"/>
  <c r="L21" i="18" s="1"/>
  <c r="K4" i="18"/>
  <c r="J4" i="18"/>
  <c r="J21" i="18" s="1"/>
  <c r="I4" i="18"/>
  <c r="I21" i="18" s="1"/>
  <c r="H4" i="18"/>
  <c r="H21" i="18" s="1"/>
  <c r="G4" i="18"/>
  <c r="F4" i="18"/>
  <c r="E4" i="18"/>
  <c r="D4" i="18"/>
  <c r="C4" i="18"/>
  <c r="B4" i="18"/>
  <c r="H193" i="17"/>
  <c r="G193" i="17"/>
  <c r="F193" i="17"/>
  <c r="B12" i="19" l="1"/>
  <c r="N4" i="20"/>
  <c r="N15" i="20" s="1"/>
  <c r="N4" i="18"/>
  <c r="N21" i="18" s="1"/>
  <c r="E2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Nondumiso B. Buthelezi</author>
  </authors>
  <commentList>
    <comment ref="J17" authorId="0" shapeId="0" xr:uid="{E00F2AD5-7F77-401B-804E-66ADAFDAA814}">
      <text>
        <r>
          <rPr>
            <b/>
            <sz val="9"/>
            <color indexed="81"/>
            <rFont val="Tahoma"/>
            <family val="2"/>
          </rPr>
          <t>Nondumiso B. Buthelezi:</t>
        </r>
        <r>
          <rPr>
            <sz val="9"/>
            <color indexed="81"/>
            <rFont val="Tahoma"/>
            <family val="2"/>
          </rPr>
          <t xml:space="preserve">
(edge lines, centre lines, parking bays) </t>
        </r>
      </text>
    </comment>
    <comment ref="J24" authorId="0" shapeId="0" xr:uid="{A099D4CF-C828-4A7D-B23E-674CE88FB621}">
      <text>
        <r>
          <rPr>
            <b/>
            <sz val="14"/>
            <color indexed="81"/>
            <rFont val="Tahoma"/>
            <family val="2"/>
          </rPr>
          <t>Nondumiso B. Buthelezi:</t>
        </r>
        <r>
          <rPr>
            <sz val="14"/>
            <color indexed="81"/>
            <rFont val="Tahoma"/>
            <family val="2"/>
          </rPr>
          <t xml:space="preserve">
(Capital Expenditure spent vs original budget</t>
        </r>
        <r>
          <rPr>
            <sz val="9"/>
            <color indexed="81"/>
            <rFont val="Tahoma"/>
            <family val="2"/>
          </rPr>
          <t>)</t>
        </r>
      </text>
    </comment>
    <comment ref="J25" authorId="0" shapeId="0" xr:uid="{D12B8350-38D5-41B6-A6FE-FCE26A2EAE3C}">
      <text>
        <r>
          <rPr>
            <b/>
            <sz val="12"/>
            <color indexed="81"/>
            <rFont val="Tahoma"/>
            <family val="2"/>
          </rPr>
          <t>Nondumiso B. Buthelezi:</t>
        </r>
        <r>
          <rPr>
            <sz val="12"/>
            <color indexed="81"/>
            <rFont val="Tahoma"/>
            <family val="2"/>
          </rPr>
          <t xml:space="preserve">
(Operational Expenditure spent vs Original budget)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Nondumiso B. Buthelezi</author>
  </authors>
  <commentList>
    <comment ref="I7" authorId="0" shapeId="0" xr:uid="{BCF0E4E1-F6EE-4524-A3D0-D2FE1033AC6C}">
      <text>
        <r>
          <rPr>
            <b/>
            <sz val="12"/>
            <color indexed="81"/>
            <rFont val="Tahoma"/>
            <family val="2"/>
          </rPr>
          <t>Nondumiso B. Buthelezi:</t>
        </r>
        <r>
          <rPr>
            <sz val="12"/>
            <color indexed="81"/>
            <rFont val="Tahoma"/>
            <family val="2"/>
          </rPr>
          <t xml:space="preserve">
Sounds operational. How do we calculate, what is the formular?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<sst xmlns="http://schemas.openxmlformats.org/spreadsheetml/2006/main" count="2460" uniqueCount="977">
  <si>
    <t>SDBIP REFERENCE</t>
  </si>
  <si>
    <t xml:space="preserve">NATIONAL KEY PERFORMANCE AREA </t>
  </si>
  <si>
    <t>GOAL</t>
  </si>
  <si>
    <t>STRATEGIC OBJECTIVE</t>
  </si>
  <si>
    <t xml:space="preserve">STRATEGY </t>
  </si>
  <si>
    <t>INDICATOR</t>
  </si>
  <si>
    <t>ANNUAL TARGET</t>
  </si>
  <si>
    <t>UNIT OF MEASURE</t>
  </si>
  <si>
    <t xml:space="preserve">ANNUAL BUDGET </t>
  </si>
  <si>
    <t>FUNDING SOURCE</t>
  </si>
  <si>
    <t>WBS/GL NUMBER</t>
  </si>
  <si>
    <t>QUARTER 1</t>
  </si>
  <si>
    <t>QUARTER 2</t>
  </si>
  <si>
    <t>QUARTER 3</t>
  </si>
  <si>
    <t>QUARTER 4</t>
  </si>
  <si>
    <t>PORTFOLIO OF EVIDENCE</t>
  </si>
  <si>
    <t>RESPONSIBLE DEPARTMENT</t>
  </si>
  <si>
    <t xml:space="preserve">ESS 01 </t>
  </si>
  <si>
    <t>NKPA 2 - BASIC SERVICE DELIVERY</t>
  </si>
  <si>
    <t xml:space="preserve">Goal 2: Developed and Maintained Infrastructure </t>
  </si>
  <si>
    <t xml:space="preserve">2.1 Access to affordable, reliable, sustainable and modern energy for all.
</t>
  </si>
  <si>
    <t>2.1.1 Develop, upgrade and maintain the electricity network</t>
  </si>
  <si>
    <t xml:space="preserve">Number of Substations  Maintained </t>
  </si>
  <si>
    <t>30 x Substations  Maintained by the 30th of June 2025</t>
  </si>
  <si>
    <t xml:space="preserve">Number </t>
  </si>
  <si>
    <t>ESS 02</t>
  </si>
  <si>
    <t xml:space="preserve">2.1  Ensure access to affordable, reliable, sustainable and modern energy for all.
</t>
  </si>
  <si>
    <t>N/A</t>
  </si>
  <si>
    <t>ESS 03</t>
  </si>
  <si>
    <t>Number of Street lights maintained</t>
  </si>
  <si>
    <t>15000 x Street lights maintained by the 30th of June 2025</t>
  </si>
  <si>
    <t>ESS 04</t>
  </si>
  <si>
    <t>100% electricity connections completed by the 30th of June 2025</t>
  </si>
  <si>
    <t>Percentage</t>
  </si>
  <si>
    <t>ESS 05</t>
  </si>
  <si>
    <t>I/704062.006</t>
  </si>
  <si>
    <t>ESS 06</t>
  </si>
  <si>
    <t>ESS 07</t>
  </si>
  <si>
    <t>NKPA 4 - FINANCIAL VIABILITY &amp; MANAGEMENT</t>
  </si>
  <si>
    <t>GOAL 4; FINANCIAL VIABILITY</t>
  </si>
  <si>
    <t xml:space="preserve">4.1 Improved Revenue collection </t>
  </si>
  <si>
    <t xml:space="preserve">4.1.1 Implement
the revenue policies and 
enhancement
strategy </t>
  </si>
  <si>
    <t>I/704066.001</t>
  </si>
  <si>
    <t>ESS 08</t>
  </si>
  <si>
    <t>ESS 09</t>
  </si>
  <si>
    <t>ESS 10</t>
  </si>
  <si>
    <t>4.3 Improved expenditure management</t>
  </si>
  <si>
    <t>4.3.1 Apply expenditure controls procedures</t>
  </si>
  <si>
    <t xml:space="preserve">100% of Capital Expenditure spent by the 30th of June 2025
</t>
  </si>
  <si>
    <t>ESS 11</t>
  </si>
  <si>
    <t xml:space="preserve">100% of Operational Expenditure spent by the 30th of June 2025
</t>
  </si>
  <si>
    <t>ESS 12</t>
  </si>
  <si>
    <t>NKPA 1 - MUNICIPAL TRANSFORMATION &amp; ORGANIZATIONAL DEVELOPMENT</t>
  </si>
  <si>
    <t xml:space="preserve">Goal 1; Governance and policy </t>
  </si>
  <si>
    <t>1.4 Human Resources Management and Development</t>
  </si>
  <si>
    <t xml:space="preserve">1.4.1 Improve Human resources management </t>
  </si>
  <si>
    <t>SD&amp;CE 01</t>
  </si>
  <si>
    <t>NKPA 3 - LOCAL ECONOMIC DEVELOPMENT</t>
  </si>
  <si>
    <t xml:space="preserve">2.3 Developed and Maintained Municipal road Networks </t>
  </si>
  <si>
    <t xml:space="preserve">2.3.1 Develop and Maintain Municipal road Networks </t>
  </si>
  <si>
    <t>I/604241.021</t>
  </si>
  <si>
    <t>SD&amp;CE 02</t>
  </si>
  <si>
    <t>GOAL 5;  ECONOMIC GROWTH AND  DEVELOPMENT</t>
  </si>
  <si>
    <t xml:space="preserve">5.1 Job Creation </t>
  </si>
  <si>
    <t>SD&amp;CE 03</t>
  </si>
  <si>
    <t xml:space="preserve">5.2 Improved Investment Attraction, Retention and expansion 
</t>
  </si>
  <si>
    <t>5.2.1 Improve and streamline the development application processes and business Licencing process</t>
  </si>
  <si>
    <t>720 x Businesses registered by the 30th of June 2025</t>
  </si>
  <si>
    <t>SD&amp;CE 04</t>
  </si>
  <si>
    <t>SD&amp;CE 05</t>
  </si>
  <si>
    <t xml:space="preserve">5.2.2 Fast track the Strategic land release programme </t>
  </si>
  <si>
    <t>5 x Hectares of land acquired by the 30th of June 2025</t>
  </si>
  <si>
    <t>SD&amp;CE 06</t>
  </si>
  <si>
    <t xml:space="preserve">5.3 Improved and developed Tourism sector 
</t>
  </si>
  <si>
    <t xml:space="preserve">5.3.1 Develop and strengthen the Tourism sector </t>
  </si>
  <si>
    <t>Number</t>
  </si>
  <si>
    <t>SD&amp;CE 07</t>
  </si>
  <si>
    <t xml:space="preserve">5.4 SMME and entrepreneurial development
</t>
  </si>
  <si>
    <t xml:space="preserve">5.4.1 Promote SMME and entrepreneurial development
</t>
  </si>
  <si>
    <t>SD&amp;CE 08</t>
  </si>
  <si>
    <t>SD&amp;CE 09</t>
  </si>
  <si>
    <t>SD&amp;CE 10</t>
  </si>
  <si>
    <t>NKPA 6 - CROSS CUTTING</t>
  </si>
  <si>
    <t xml:space="preserve">Goal 3; Human and community Development </t>
  </si>
  <si>
    <t xml:space="preserve">3.3 Enhanced Enforcement of By-laws, Public Safety and Security.  
</t>
  </si>
  <si>
    <t xml:space="preserve">3.3.1  improve  Enforcement of By-laws, Public Safety and Security.  
</t>
  </si>
  <si>
    <t>Percentage of Safe City activities completed within Msunduzi Municipality</t>
  </si>
  <si>
    <t>100% of Safe City activities completed by the 30th of June 2025</t>
  </si>
  <si>
    <t>SD&amp;CE 11</t>
  </si>
  <si>
    <t xml:space="preserve">6) SPATIAL EQUITY &amp; HUMAN SETTLEMENTS  
</t>
  </si>
  <si>
    <t xml:space="preserve">6.2 Improved Environmental Management
</t>
  </si>
  <si>
    <t xml:space="preserve">6.2.1 Improve environmental management practices </t>
  </si>
  <si>
    <t>17 000 sites baited and/or treated by the 30th of June 2025</t>
  </si>
  <si>
    <t>SD&amp;CE 12</t>
  </si>
  <si>
    <t>1 820 water samples taken &amp; analysed by the 31st of June 2025</t>
  </si>
  <si>
    <t>SD&amp;CE 13</t>
  </si>
  <si>
    <t xml:space="preserve">6.3 Integrated human Settlements </t>
  </si>
  <si>
    <t xml:space="preserve">6.3.1 Construction of integrated Human Settlements </t>
  </si>
  <si>
    <t>SD&amp;CE 14</t>
  </si>
  <si>
    <t>Number of Housing Units constructed</t>
  </si>
  <si>
    <t>SD&amp;CE 15</t>
  </si>
  <si>
    <t xml:space="preserve">100% of Capital Expenditure spent by the 30th of June 2025
</t>
  </si>
  <si>
    <t>SD&amp;CE 16</t>
  </si>
  <si>
    <t>SD&amp;CE 17</t>
  </si>
  <si>
    <t xml:space="preserve">GOAL </t>
  </si>
  <si>
    <t xml:space="preserve">STRATEGIC OBJECTIVES </t>
  </si>
  <si>
    <t>STRATEGY</t>
  </si>
  <si>
    <t xml:space="preserve">QUARTER 2 </t>
  </si>
  <si>
    <t>CS 01</t>
  </si>
  <si>
    <t xml:space="preserve">1.2 Compliance with all legislative provisions </t>
  </si>
  <si>
    <t xml:space="preserve">1.2.1 Improve and strengthen compliance  </t>
  </si>
  <si>
    <t>Percentage of Legal Services provided within Msunduzi Municipality in line with the SOP</t>
  </si>
  <si>
    <t>CS 02</t>
  </si>
  <si>
    <t>Percentage of employees trained based on PDPs received from BU's and in accordance to the approved 24/25 Workplace Skills Plan</t>
  </si>
  <si>
    <t>CS 03</t>
  </si>
  <si>
    <t xml:space="preserve">Number of Top Management Positions filled </t>
  </si>
  <si>
    <t>1 x Top Management Position filled by the 30th of June 2025</t>
  </si>
  <si>
    <t>CS 04</t>
  </si>
  <si>
    <t>CS 05</t>
  </si>
  <si>
    <t>CS 06</t>
  </si>
  <si>
    <t>CS 07</t>
  </si>
  <si>
    <t>CS 08</t>
  </si>
  <si>
    <t>NKPA 5 - GOOD GOVERNANCE &amp; PUBLIC PARTICIPATION</t>
  </si>
  <si>
    <t>Percentage of Secretariat &amp; Auxiliary Services provided within Msunduzi Municipality in line with the SOP</t>
  </si>
  <si>
    <t>100% of Secretariat &amp; Auxiliary Services provided  by the 30th of June 2025</t>
  </si>
  <si>
    <t>CS 09</t>
  </si>
  <si>
    <t xml:space="preserve">2.4 Developed ICT infrastructure </t>
  </si>
  <si>
    <t xml:space="preserve">2.4.1 Develop and maintain ICT infrastructure </t>
  </si>
  <si>
    <t>Percentage of uptime of all information and communication Technology Solutions</t>
  </si>
  <si>
    <t xml:space="preserve">95% uptime by the 30th of June 2025 </t>
  </si>
  <si>
    <t>CS 10</t>
  </si>
  <si>
    <t>CS 11</t>
  </si>
  <si>
    <t xml:space="preserve">Percentage of Capital Expenditure spent for the Corporate Services BU
</t>
  </si>
  <si>
    <t xml:space="preserve">100% of Capital Expenditure spent by the 30th of June 2025
</t>
  </si>
  <si>
    <t>CS 12</t>
  </si>
  <si>
    <t>Percentage of Operational Expenditure spent for the Corporate Services BU</t>
  </si>
  <si>
    <t xml:space="preserve">100% of Operational Expenditure spent by the 30th of June 2025
</t>
  </si>
  <si>
    <t xml:space="preserve">SDBIP REFERENCE </t>
  </si>
  <si>
    <t>BTO 01</t>
  </si>
  <si>
    <t>90% Monthly collection rate of current debt by the 30th June 2025</t>
  </si>
  <si>
    <t>BTO 02</t>
  </si>
  <si>
    <t>BTO 03</t>
  </si>
  <si>
    <t>75% of all electricity and water meters read 24/25 FY by the 30th of June 2025</t>
  </si>
  <si>
    <t>BTO 06</t>
  </si>
  <si>
    <t>1 x Msunduzi Municipality  Annual Finanicial Statement to the AG by the 31 August 2024</t>
  </si>
  <si>
    <t>BTO 07</t>
  </si>
  <si>
    <t>1 x Msunduzi Municipality Consolidated Annual Finanicial Statement submitted to AG by the 30th September 2024</t>
  </si>
  <si>
    <t>BTO 08</t>
  </si>
  <si>
    <t>BTO 09</t>
  </si>
  <si>
    <t>10 x Vehicles Purchased and Delivered for Msunduzi Municipality for the 24/25 FY by the 31st of May 2025</t>
  </si>
  <si>
    <t>BTO 10</t>
  </si>
  <si>
    <t>1 x Final Draft  &amp; Original budget for 2025/26 FY &amp; two outer years prepared &amp; submitted to TMC by the 15th of  May 2025</t>
  </si>
  <si>
    <t xml:space="preserve">100% of Capital Expenditure spent for the Budget &amp; Treasury BU by the 30th of June 2025
</t>
  </si>
  <si>
    <t>STARTEGIC OBJECTIVE</t>
  </si>
  <si>
    <t>ANNUAL TARGET / OUTPUT</t>
  </si>
  <si>
    <t>JANUARY</t>
  </si>
  <si>
    <t>APRIL</t>
  </si>
  <si>
    <t>ANNUAL</t>
  </si>
  <si>
    <t>MMO 01</t>
  </si>
  <si>
    <t xml:space="preserve">Goal 1: Governance and policy </t>
  </si>
  <si>
    <t>100% (5) of IDP Activities completed s per  Operational Plan</t>
  </si>
  <si>
    <t>100% (5) of IDP Activities by the 30th of June 2025</t>
  </si>
  <si>
    <t>MMO 02</t>
  </si>
  <si>
    <t>100% (13) of PMS Activities completed by 30th of June 2025</t>
  </si>
  <si>
    <t>TBC</t>
  </si>
  <si>
    <t>COUNCIL</t>
  </si>
  <si>
    <t>0/104503/BAH.000
4500460000</t>
  </si>
  <si>
    <t>MMO 03</t>
  </si>
  <si>
    <t xml:space="preserve">100% (5) of PURP Activities completed as per  Operational Plan  </t>
  </si>
  <si>
    <t>100% (5) of PURP Activities completed by 30th of June 2025</t>
  </si>
  <si>
    <t>MMO 04</t>
  </si>
  <si>
    <t>100% (6) of CDS Activities completed as per  Operational Plan</t>
  </si>
  <si>
    <t>100% (6) of CDS Activities completed by 30th of June 2025</t>
  </si>
  <si>
    <t>6 000 indigent customers registered to receive the free basic services by the 30th June 2025</t>
  </si>
  <si>
    <t>BTO11</t>
  </si>
  <si>
    <t>BTO12</t>
  </si>
  <si>
    <t>BTO13</t>
  </si>
  <si>
    <t>METERING AND TARIFFS</t>
  </si>
  <si>
    <t>Electricity</t>
  </si>
  <si>
    <t>7.5 General Manager Electricity</t>
  </si>
  <si>
    <t>TO BE CREATED</t>
  </si>
  <si>
    <t>EL_PNL_AND_ASSET_CR</t>
  </si>
  <si>
    <t>I/704062.017</t>
  </si>
  <si>
    <t>I/704062.016</t>
  </si>
  <si>
    <t>I/704062.025</t>
  </si>
  <si>
    <t>I/704062.024</t>
  </si>
  <si>
    <t>I/704062.023</t>
  </si>
  <si>
    <t>I/704062.020</t>
  </si>
  <si>
    <t>I/704062.019</t>
  </si>
  <si>
    <t>I/704062.014</t>
  </si>
  <si>
    <t>I/704062.009</t>
  </si>
  <si>
    <t>I/704062.008</t>
  </si>
  <si>
    <t>I/704062.007</t>
  </si>
  <si>
    <t>A/704062.1ZA.A60</t>
  </si>
  <si>
    <t>A/704062.1AH.A61</t>
  </si>
  <si>
    <t>A/704062.1AH.A60</t>
  </si>
  <si>
    <t>A/704062.1AH.A53</t>
  </si>
  <si>
    <t>A/704062.1AH.A52</t>
  </si>
  <si>
    <t>3.3 - Recreation and Facilities</t>
  </si>
  <si>
    <t>I/604745.005</t>
  </si>
  <si>
    <t>MUNICIPAL MARKET</t>
  </si>
  <si>
    <t>Sustainable Development</t>
  </si>
  <si>
    <t>MARKET ROOF REPLACEMENT</t>
  </si>
  <si>
    <t>6.3 - Human Settlement Development</t>
  </si>
  <si>
    <t>I/604564.005</t>
  </si>
  <si>
    <t>HOUSING : GENERAL</t>
  </si>
  <si>
    <t>I/604564.004</t>
  </si>
  <si>
    <t>NEW HOUSING PROJECTS</t>
  </si>
  <si>
    <t>A/604560.BAH.A53</t>
  </si>
  <si>
    <t>I/604560.026</t>
  </si>
  <si>
    <t xml:space="preserve">I/604560.006        </t>
  </si>
  <si>
    <t xml:space="preserve">I/604560.022    </t>
  </si>
  <si>
    <t xml:space="preserve">I/604560.021        </t>
  </si>
  <si>
    <t xml:space="preserve">I/604560.024        </t>
  </si>
  <si>
    <t>DSAC GRANT</t>
  </si>
  <si>
    <t>I/604480.009</t>
  </si>
  <si>
    <t>ART GALLERY</t>
  </si>
  <si>
    <t>I/604480.008</t>
  </si>
  <si>
    <t>A/604480.5Z4.A60</t>
  </si>
  <si>
    <t>A/604480.5Z4.A52</t>
  </si>
  <si>
    <t>A/604270.A9H.A53</t>
  </si>
  <si>
    <t>HOUSNG ACCREDITATION</t>
  </si>
  <si>
    <t>A/604270.A9H.A52</t>
  </si>
  <si>
    <t>A/604270.A9A.A60</t>
  </si>
  <si>
    <t>I/604241.024</t>
  </si>
  <si>
    <t>BEE</t>
  </si>
  <si>
    <t>COUNCIL TOP UP EMATSHENI</t>
  </si>
  <si>
    <t>EDTEA GRANT EMATSHENI</t>
  </si>
  <si>
    <t>I/604241.006</t>
  </si>
  <si>
    <t xml:space="preserve">NDPG </t>
  </si>
  <si>
    <t>I/604241.010</t>
  </si>
  <si>
    <t>I/604241.009</t>
  </si>
  <si>
    <t>I/604241.008</t>
  </si>
  <si>
    <t>I/604241.007</t>
  </si>
  <si>
    <t>6.1 - City Entities</t>
  </si>
  <si>
    <t>A/603116.BAH.A52</t>
  </si>
  <si>
    <t>TOWN PLAN &amp; ENV-MNGT</t>
  </si>
  <si>
    <t>A/603114.BAH.A60</t>
  </si>
  <si>
    <t>MUNICIPAL BUS ENT</t>
  </si>
  <si>
    <t>A/603114.BAH.A52</t>
  </si>
  <si>
    <t xml:space="preserve">5.5 - General Manager: Infrastructure </t>
  </si>
  <si>
    <t>A/603098.BAH.A60</t>
  </si>
  <si>
    <t>DEVELOP SERVICES-MNG</t>
  </si>
  <si>
    <t>A/603098.BAH.A53</t>
  </si>
  <si>
    <t>A/603098.BAH.A52</t>
  </si>
  <si>
    <t>A/602097.BAH.A53</t>
  </si>
  <si>
    <t>GM - SUSTNBL DEV &amp; C</t>
  </si>
  <si>
    <t>A/602097.BZ4.A52</t>
  </si>
  <si>
    <t>5.4 - Water and Sanitation</t>
  </si>
  <si>
    <t>I/504787.042</t>
  </si>
  <si>
    <t>DISTRIBUTION</t>
  </si>
  <si>
    <t>Infrastructure Services</t>
  </si>
  <si>
    <t>I/504787.041</t>
  </si>
  <si>
    <t>I/504787.040</t>
  </si>
  <si>
    <t>I/504787.036</t>
  </si>
  <si>
    <t>I/504787.030</t>
  </si>
  <si>
    <t>I/504787.026</t>
  </si>
  <si>
    <t>I/504787.008</t>
  </si>
  <si>
    <t>A/504787.BZA.A61</t>
  </si>
  <si>
    <t>MNGT SERVICES</t>
  </si>
  <si>
    <t>A/504527.HZ4.A52</t>
  </si>
  <si>
    <t>I/504202.025</t>
  </si>
  <si>
    <t>SEWER RETCULTN MAINT</t>
  </si>
  <si>
    <t>I/504202.016</t>
  </si>
  <si>
    <t>I/504202.015</t>
  </si>
  <si>
    <t>I/504202.014</t>
  </si>
  <si>
    <t>I/504202.013</t>
  </si>
  <si>
    <t>I/504202.009</t>
  </si>
  <si>
    <t>I/504143.005</t>
  </si>
  <si>
    <t>IRPTN</t>
  </si>
  <si>
    <t>I/504143.001</t>
  </si>
  <si>
    <t>I/504137.001</t>
  </si>
  <si>
    <t>GRDRAIL SFETY BARIER</t>
  </si>
  <si>
    <t>Upgrading of traffic signals system to change the old TYCO system as spares have become absolute</t>
  </si>
  <si>
    <t>I/504131.003</t>
  </si>
  <si>
    <t>TRANSPORTATION</t>
  </si>
  <si>
    <t>Purchasing of software for inhouse intersections analysis</t>
  </si>
  <si>
    <t>I/504131.015</t>
  </si>
  <si>
    <t>Purchasing of new road marking machines</t>
  </si>
  <si>
    <t>A/504125.BZA.A60</t>
  </si>
  <si>
    <t>I/504131.006</t>
  </si>
  <si>
    <t>Construction of 15 speed humps and speed tables for road safety</t>
  </si>
  <si>
    <t>5.3 - Roads and Transportation</t>
  </si>
  <si>
    <t>I/504126.020</t>
  </si>
  <si>
    <t>CANLISD RIVER &amp; STRM</t>
  </si>
  <si>
    <t>Bank protection for properties along Bynspruit river in Northdale and Dambuza Dongas</t>
  </si>
  <si>
    <t>I/504126.007</t>
  </si>
  <si>
    <t>5.1 - Electricity</t>
  </si>
  <si>
    <t>I/504125.064</t>
  </si>
  <si>
    <t>ROADS SURFACE REPAIR</t>
  </si>
  <si>
    <t>generators, trailers, cutting saw, jack hammers, pedestrian rollers for pothole patching</t>
  </si>
  <si>
    <t>I/504125.074</t>
  </si>
  <si>
    <t>I/504125.073</t>
  </si>
  <si>
    <t xml:space="preserve">Upgrading of stormwater system - to increase pipe sizes and culverts. </t>
  </si>
  <si>
    <t>I/504125.072</t>
  </si>
  <si>
    <t>I/504125.067</t>
  </si>
  <si>
    <t>I/504125.071</t>
  </si>
  <si>
    <t>I/504125.055</t>
  </si>
  <si>
    <t>I/504125.043</t>
  </si>
  <si>
    <t>I/504125.042</t>
  </si>
  <si>
    <t>I/504125.037</t>
  </si>
  <si>
    <t>I/504125.033</t>
  </si>
  <si>
    <t>I/504125.032</t>
  </si>
  <si>
    <t>I/504125.031</t>
  </si>
  <si>
    <t>I/504125.029</t>
  </si>
  <si>
    <t>I/504125.014</t>
  </si>
  <si>
    <t>I/504125.070</t>
  </si>
  <si>
    <t>Rehabilitation of roads to extend their life span and reduce pothole backlog</t>
  </si>
  <si>
    <t>I/504125.006</t>
  </si>
  <si>
    <t>A/504125.BZA.A61</t>
  </si>
  <si>
    <t>4.5 - General Manager: Corporate Service</t>
  </si>
  <si>
    <t>A/404513.B5H.A53</t>
  </si>
  <si>
    <t>BESSIE HEAD LIBRY</t>
  </si>
  <si>
    <t>Community Services</t>
  </si>
  <si>
    <t>A/404513.B5H.A52</t>
  </si>
  <si>
    <t>A/404513.5AH.A53</t>
  </si>
  <si>
    <t>A/404513.5AH.A52</t>
  </si>
  <si>
    <t>I/404478.001</t>
  </si>
  <si>
    <t>VULINDLEL SPRT FCLTY</t>
  </si>
  <si>
    <t>LVD cars : District North</t>
  </si>
  <si>
    <t>A/404402.BAH.A61</t>
  </si>
  <si>
    <t>DISTRICT NORTH</t>
  </si>
  <si>
    <t>I/404392.010</t>
  </si>
  <si>
    <t>CEMETERIES</t>
  </si>
  <si>
    <t>Computers</t>
  </si>
  <si>
    <t>A/404390.BZA.A52</t>
  </si>
  <si>
    <t>MNT &amp; ADMN - SPRTS</t>
  </si>
  <si>
    <t>Bakkies</t>
  </si>
  <si>
    <t>A/404390.BZA.A61</t>
  </si>
  <si>
    <t>A/404390.BZA.A60</t>
  </si>
  <si>
    <t>Tractors</t>
  </si>
  <si>
    <t>Blowers</t>
  </si>
  <si>
    <t xml:space="preserve">The establishment of the new approved single law enforcement </t>
  </si>
  <si>
    <t>A/404328.BAH.A61</t>
  </si>
  <si>
    <t>SECURITY</t>
  </si>
  <si>
    <t>ANPR Automatic Recognition licence plate system and computers</t>
  </si>
  <si>
    <t>A/404327.BZA.A60</t>
  </si>
  <si>
    <t>TRFC CONT/LAW ENFCT</t>
  </si>
  <si>
    <t>New furniture for the new staff- traffic wardens mentioned above</t>
  </si>
  <si>
    <t>A/404327.BAH.A60</t>
  </si>
  <si>
    <t>The incoming back batch of traffic wardens from traffic college</t>
  </si>
  <si>
    <t>A/404327.BAH.A61</t>
  </si>
  <si>
    <t>A/404325.BZA.A60</t>
  </si>
  <si>
    <t>ADMIN - TRAFFIC</t>
  </si>
  <si>
    <t>Fire Fighting Equipment</t>
  </si>
  <si>
    <t>A/404302.BZA.A60</t>
  </si>
  <si>
    <t>OPERATIONS</t>
  </si>
  <si>
    <t>Jaws of Life</t>
  </si>
  <si>
    <t>Upgrade Computer Equipment</t>
  </si>
  <si>
    <t>3.2 - Public Safety, Emergency Services and Enforcement</t>
  </si>
  <si>
    <t>A/404292.BZA.A52</t>
  </si>
  <si>
    <t>MNT &amp; ADMIN - FIRE</t>
  </si>
  <si>
    <t>A/404292.BZA.A61</t>
  </si>
  <si>
    <t>PLANT &amp; VEHICLES</t>
  </si>
  <si>
    <t>Hazardous Chemical Response Unit/ Trailer</t>
  </si>
  <si>
    <t>Grass and Bush Fire Engine</t>
  </si>
  <si>
    <t>4*4 Bakkies ( Grass Fire Bakkie)</t>
  </si>
  <si>
    <t>Bakkie Sakkie/ Bush Fire Fighting</t>
  </si>
  <si>
    <t>Special Appliances: Water Foam Carrier/ Tanker</t>
  </si>
  <si>
    <t>Airport Crash Fire Rescue Tender</t>
  </si>
  <si>
    <t xml:space="preserve">Major Pumper </t>
  </si>
  <si>
    <t>A/404292.BAH.A61</t>
  </si>
  <si>
    <t>DELETED DUPLICATED</t>
  </si>
  <si>
    <t>Truck for movement of chairs in the halls</t>
  </si>
  <si>
    <t>A/404243.BZA.A61</t>
  </si>
  <si>
    <t>COUNCIL HOUSE</t>
  </si>
  <si>
    <t>Furniture for all halls for 5 zones</t>
  </si>
  <si>
    <t>A/404243.BAH.A53</t>
  </si>
  <si>
    <t>2 x  laptops</t>
  </si>
  <si>
    <t>A/404186.BZA.A52</t>
  </si>
  <si>
    <t>GENERAL - WASTE MNGT</t>
  </si>
  <si>
    <t>5 bakkies / vans</t>
  </si>
  <si>
    <t>A/404186.BZA.A61</t>
  </si>
  <si>
    <t>Bakkie landfill</t>
  </si>
  <si>
    <t>A/404185.BZA.A61</t>
  </si>
  <si>
    <t>LANDFILL SITE</t>
  </si>
  <si>
    <t>Laptop</t>
  </si>
  <si>
    <t>A/404185.BZA.A52</t>
  </si>
  <si>
    <t>Water tanker</t>
  </si>
  <si>
    <t>Compliance</t>
  </si>
  <si>
    <t>I/404185.004</t>
  </si>
  <si>
    <t>A/404185.BZA.A60</t>
  </si>
  <si>
    <t>FUNDED BY DOHS SUBJECT TO ROLLOVER APPROVAL</t>
  </si>
  <si>
    <t>50 x 1,7 Bulk refuse collection containers</t>
  </si>
  <si>
    <t>A/404183.BZA.A60</t>
  </si>
  <si>
    <t>CONTAINER SERVICE</t>
  </si>
  <si>
    <t xml:space="preserve">FUNDED BY DOHS </t>
  </si>
  <si>
    <t>10 x Bulk refuse collection containers (20 m3)</t>
  </si>
  <si>
    <t>Vehicle for ABM</t>
  </si>
  <si>
    <t xml:space="preserve">3.1 - Area Based Management </t>
  </si>
  <si>
    <t>A/403553.BZA.A61</t>
  </si>
  <si>
    <t>AREA BASED - MNGT</t>
  </si>
  <si>
    <t>A/403553.BAH.A53</t>
  </si>
  <si>
    <t>MEC APPROVED PROJECT FUNDED BY MHOA RESERVE</t>
  </si>
  <si>
    <t xml:space="preserve">Laptops for newly appointed employees </t>
  </si>
  <si>
    <t>A/403553.BZA.A52</t>
  </si>
  <si>
    <t>I/403243.013</t>
  </si>
  <si>
    <t>COMMUNITY HALLS</t>
  </si>
  <si>
    <t>I/403243.018</t>
  </si>
  <si>
    <t>I/403243.012</t>
  </si>
  <si>
    <t>I/403243.027</t>
  </si>
  <si>
    <t>I/403243.011</t>
  </si>
  <si>
    <t>I/403243.010</t>
  </si>
  <si>
    <t>I/403243.009</t>
  </si>
  <si>
    <t>I/403243.008</t>
  </si>
  <si>
    <t>I/403243.007</t>
  </si>
  <si>
    <t>SHREDDER</t>
  </si>
  <si>
    <t>2.5 - Supply Chain Management</t>
  </si>
  <si>
    <t>A/402284.BZA.A60</t>
  </si>
  <si>
    <t>GM - COMMUNITY_SERV</t>
  </si>
  <si>
    <t>for GM</t>
  </si>
  <si>
    <t>A/402284.BZA.A52</t>
  </si>
  <si>
    <t>A/402284.BAH.A60</t>
  </si>
  <si>
    <t>NETWORK REFESH</t>
  </si>
  <si>
    <t>I/304526.003</t>
  </si>
  <si>
    <t>ICT - PROJECTS</t>
  </si>
  <si>
    <t>Corporate Services</t>
  </si>
  <si>
    <t>WIFI ACCESS POINTS</t>
  </si>
  <si>
    <t>A/304526.BAH.A60</t>
  </si>
  <si>
    <t xml:space="preserve">TBC </t>
  </si>
  <si>
    <t>MKONDENI REFRESH EQUIPMENT/SERVERS/STORAGE</t>
  </si>
  <si>
    <t>A/304526.BAH.A52</t>
  </si>
  <si>
    <t>DIGITAL RECORDERS</t>
  </si>
  <si>
    <t>A/304507.BAH.A53</t>
  </si>
  <si>
    <t>SECRETARIAT</t>
  </si>
  <si>
    <t xml:space="preserve">PRINTING FLOORS </t>
  </si>
  <si>
    <t>I/304506.001</t>
  </si>
  <si>
    <t>PRINTING</t>
  </si>
  <si>
    <t>MORETLO (R500K)+SAFETY(PROJECTOR(R10K)CAMERA((R10K)WASHING MACH(R6K)FOLDABLE TAB X 5(R5K)</t>
  </si>
  <si>
    <t>A/304346.BAH.A53</t>
  </si>
  <si>
    <t>OCCUPATIONAL HEALTH</t>
  </si>
  <si>
    <t>SEDAN SAFETY OFFERS</t>
  </si>
  <si>
    <t>A/304346.BAH.A61</t>
  </si>
  <si>
    <t>LAPTOPS 2X  JABU ELCT +CE+3 X SAFETY+5X MORETLO+2X DESKTOPS</t>
  </si>
  <si>
    <t>A/304346.BAH.A52</t>
  </si>
  <si>
    <t>ECG(R20K)AIRCON(R40K)GAZEBO  X 5 (R20K)+2 GAZEBO MORETLO(R10K)</t>
  </si>
  <si>
    <t>A/304346.BAH.A60</t>
  </si>
  <si>
    <t>EVODIA 2 X LAPTOPS</t>
  </si>
  <si>
    <t>A/304001.BAH.A52</t>
  </si>
  <si>
    <t>HR - SUSTAIN DEV</t>
  </si>
  <si>
    <t>1.4 - Strategic Planning</t>
  </si>
  <si>
    <t>I/202035.001</t>
  </si>
  <si>
    <t>G M - CFO</t>
  </si>
  <si>
    <t>A/101011.BAH.A53</t>
  </si>
  <si>
    <t>CITY MANAGER</t>
  </si>
  <si>
    <t>City Manager</t>
  </si>
  <si>
    <t>A/101011.BAH.A52</t>
  </si>
  <si>
    <t>MOTIVATION</t>
  </si>
  <si>
    <t>2024/2025</t>
  </si>
  <si>
    <t xml:space="preserve">
Actual GL</t>
  </si>
  <si>
    <t xml:space="preserve">
Current Budget</t>
  </si>
  <si>
    <t>Funded Program</t>
  </si>
  <si>
    <t>Functional area desc</t>
  </si>
  <si>
    <t>Business Units</t>
  </si>
  <si>
    <t>Functional area</t>
  </si>
  <si>
    <t>Total Revenue (excluding capital transfers and contributions)</t>
  </si>
  <si>
    <t>Interest</t>
  </si>
  <si>
    <t>Transfer and subsidies - Operational</t>
  </si>
  <si>
    <t>Fines, penalties and forfeits</t>
  </si>
  <si>
    <t>Property rates</t>
  </si>
  <si>
    <t>Non-Exchange Revenue</t>
  </si>
  <si>
    <t>Operational Revenue</t>
  </si>
  <si>
    <t>Licence and permits</t>
  </si>
  <si>
    <t>Rental from Fixed Assets</t>
  </si>
  <si>
    <t>Interest earned from Current and Non Current Assets</t>
  </si>
  <si>
    <t>Interest earned from Receivables</t>
  </si>
  <si>
    <t>Agency services</t>
  </si>
  <si>
    <t>Sale of Goods and Rendering of Services</t>
  </si>
  <si>
    <t>Service charges - Waste Management</t>
  </si>
  <si>
    <t>Service charges - Waste Water Management</t>
  </si>
  <si>
    <t>Service charges - Water</t>
  </si>
  <si>
    <t>Service charges - Electricity</t>
  </si>
  <si>
    <t>JUNE</t>
  </si>
  <si>
    <t>MAY</t>
  </si>
  <si>
    <t xml:space="preserve">MARCH </t>
  </si>
  <si>
    <t>FEBRUARY</t>
  </si>
  <si>
    <t>DECEMBER</t>
  </si>
  <si>
    <t xml:space="preserve">NOVEMBER </t>
  </si>
  <si>
    <t xml:space="preserve">OCTOBER </t>
  </si>
  <si>
    <t>SEPTEMBER</t>
  </si>
  <si>
    <t>AUGUST</t>
  </si>
  <si>
    <t xml:space="preserve">JULY </t>
  </si>
  <si>
    <t>R THOUSAND</t>
  </si>
  <si>
    <t>BUDGET YEAR  2024/2025</t>
  </si>
  <si>
    <t>DESCRIPTION</t>
  </si>
  <si>
    <t>ANNEXURE A: MONTHLY PROJECTION OF REVENUE BY EACH SOURCE</t>
  </si>
  <si>
    <t xml:space="preserve">Total Revenue </t>
  </si>
  <si>
    <t>Sustainable Development and City Enterprises</t>
  </si>
  <si>
    <t>Community Services and Social Equity</t>
  </si>
  <si>
    <t>City Finance</t>
  </si>
  <si>
    <t>Revenue by Vote</t>
  </si>
  <si>
    <t>ANNEXURE B: MONTHLY PROJECTION OF REVENUE COLLECTED BY EACH VOTE</t>
  </si>
  <si>
    <t>Total Expenditure</t>
  </si>
  <si>
    <t>Operational costs</t>
  </si>
  <si>
    <t>Transfers and subsidies</t>
  </si>
  <si>
    <t>Contracted services</t>
  </si>
  <si>
    <t>Depreciation and amortisation</t>
  </si>
  <si>
    <t>Debt impairment</t>
  </si>
  <si>
    <t>Inventory consumed</t>
  </si>
  <si>
    <t>Bulk purchases - electricity</t>
  </si>
  <si>
    <t>Remuneration of councillors</t>
  </si>
  <si>
    <t>Employee related costs</t>
  </si>
  <si>
    <t>ANNEXURE C: MONTHLY PROJECTION OF OPERATIONAL EXPENDITURE BY VOTE</t>
  </si>
  <si>
    <t>Total Capital Expenditure</t>
  </si>
  <si>
    <t>Multi-year expenditure to be appropriated</t>
  </si>
  <si>
    <t>ANNEXURE D: MONTHLY PROJECTION OF CAPITAL  EXPENDITURE BY VOTE</t>
  </si>
  <si>
    <t>CDS REFERENCE</t>
  </si>
  <si>
    <t>WARD</t>
  </si>
  <si>
    <t>2- BACK TO BASICS</t>
  </si>
  <si>
    <t>IFS 01</t>
  </si>
  <si>
    <t>1 to 41</t>
  </si>
  <si>
    <t>IFS 02</t>
  </si>
  <si>
    <t>IFS 03</t>
  </si>
  <si>
    <t xml:space="preserve">Number of VIP Toilets installed.  </t>
  </si>
  <si>
    <t>IFS 04</t>
  </si>
  <si>
    <t>1 x 750kl Reservoirs constructed by the 30th of June 2025</t>
  </si>
  <si>
    <t>IFS 05</t>
  </si>
  <si>
    <t>IFS 06</t>
  </si>
  <si>
    <t>29, 39, 4 &amp; 5</t>
  </si>
  <si>
    <t>IFS 09</t>
  </si>
  <si>
    <t xml:space="preserve">60% of sewer blockages resolved by the 30th of June 2025. 
</t>
  </si>
  <si>
    <t>IFS 10</t>
  </si>
  <si>
    <t>IFS 11</t>
  </si>
  <si>
    <t>4, 7, 8, 14, 21</t>
  </si>
  <si>
    <t>3 - IMPROVING INFRASTRUCTURE EFFICIENCY</t>
  </si>
  <si>
    <t>IFS 12</t>
  </si>
  <si>
    <t>Number of meters of road marking lines completed</t>
  </si>
  <si>
    <t>IFS 13</t>
  </si>
  <si>
    <t>IFS 14</t>
  </si>
  <si>
    <t>2 - BACK TO BASICS</t>
  </si>
  <si>
    <t>IFS 16</t>
  </si>
  <si>
    <t>30 km of gravel roads maintained by the 30th June 2025</t>
  </si>
  <si>
    <t>IFS 17</t>
  </si>
  <si>
    <t>Number of major traffic signals repaired</t>
  </si>
  <si>
    <t>IFS 18</t>
  </si>
  <si>
    <t xml:space="preserve">2.4 Social infrastructure  </t>
  </si>
  <si>
    <t xml:space="preserve">Number of community halls constructed </t>
  </si>
  <si>
    <t>Number of sport complexes constructed</t>
  </si>
  <si>
    <t>4 - BUILDING FINANCIAL SUSTAINABILITY</t>
  </si>
  <si>
    <t>IFS 19</t>
  </si>
  <si>
    <t>GOAL 4 - FINANCIAL VIABILITY</t>
  </si>
  <si>
    <t xml:space="preserve">100% of Capital Budget spent 30th June 2025
</t>
  </si>
  <si>
    <t>IFS 20</t>
  </si>
  <si>
    <t>14 - BUILDING A CAPABLE &amp; DEVELOPMENTAL MUNICIPALITY</t>
  </si>
  <si>
    <t>IFS 21</t>
  </si>
  <si>
    <t>1.4.1 Improve human resource management</t>
  </si>
  <si>
    <t>CSE 01</t>
  </si>
  <si>
    <t xml:space="preserve">NKPA 2-BASIC SERVICE DELIVERY </t>
  </si>
  <si>
    <t>Goal 3: Human and Community Development</t>
  </si>
  <si>
    <t>3.1 Enhanced waste management capacity</t>
  </si>
  <si>
    <t>3.1.1 Improve the basics: cleaning, repairing, enforcing waste management practices</t>
  </si>
  <si>
    <t>CSE 02</t>
  </si>
  <si>
    <t>Number of CBD Clean up Campaigns conducted</t>
  </si>
  <si>
    <t>CSE 03</t>
  </si>
  <si>
    <t xml:space="preserve">Percentage </t>
  </si>
  <si>
    <t>CSE 04</t>
  </si>
  <si>
    <t>3.2 Enhance public facilities, parks and public spaces within the city</t>
  </si>
  <si>
    <t>3.2.1 Improve the basics: cleaning, repairing public spaces</t>
  </si>
  <si>
    <t>CSE 05</t>
  </si>
  <si>
    <t>Council Funding/ External Funding</t>
  </si>
  <si>
    <t>CSE 07</t>
  </si>
  <si>
    <t>CSE 09</t>
  </si>
  <si>
    <t>3.3.2 Improve Fire management and mitigation</t>
  </si>
  <si>
    <t xml:space="preserve">Number of fire &amp; rescue public awareness presentations conducted  </t>
  </si>
  <si>
    <t>CSE 11</t>
  </si>
  <si>
    <t>CSE 12</t>
  </si>
  <si>
    <t>CSE 13</t>
  </si>
  <si>
    <t>Goal 1: Governance and policy risk management</t>
  </si>
  <si>
    <t>Council funding</t>
  </si>
  <si>
    <t>CSE 14</t>
  </si>
  <si>
    <t>CSE 15</t>
  </si>
  <si>
    <t>3.1.2 Improve waste management in economic nodes es</t>
  </si>
  <si>
    <t>CSE 16</t>
  </si>
  <si>
    <t>Number of Draft  budget for 2024/25 FY &amp; two outer years prepared &amp; submitted to TMC</t>
  </si>
  <si>
    <t>Number of Procurement Plan for the 2024/2025 financial year prepared</t>
  </si>
  <si>
    <t xml:space="preserve">Number of Msunduzi Municipality Consolidated Annual Finanicial Statement prepared &amp; submitted to the AG </t>
  </si>
  <si>
    <t>MSUNDUZI MUNICIPALITY</t>
  </si>
  <si>
    <t>ANNEXURE E</t>
  </si>
  <si>
    <t>SERVICE DELIVERY &amp; BUDGET IMPLEMENTATION PLAN 2025/ 2026 FINANCIAL YEAR</t>
  </si>
  <si>
    <t>BUDGET YEAR  2025/2026</t>
  </si>
  <si>
    <t>BUDGET YEAR 2025/ 2026 - TOTAL</t>
  </si>
  <si>
    <t>Water &amp; Sanitation</t>
  </si>
  <si>
    <t>B2B PILLAR</t>
  </si>
  <si>
    <t>Monthly progress reports</t>
  </si>
  <si>
    <t>below 30%</t>
  </si>
  <si>
    <t>IWA Water Balance</t>
  </si>
  <si>
    <t xml:space="preserve">Roads &amp; Transportation </t>
  </si>
  <si>
    <t>Progress Report or Completion Certificates and register</t>
  </si>
  <si>
    <t>Progress Reports and Practical Completion Certificates</t>
  </si>
  <si>
    <t>Project Management Office</t>
  </si>
  <si>
    <t>Financial Report</t>
  </si>
  <si>
    <t xml:space="preserve">IFS - BTO </t>
  </si>
  <si>
    <t>Staff Vacancy  Advice  forms (SVA) &amp; Appointment Letters</t>
  </si>
  <si>
    <t>ADJUSTMENT  SDBIP - 2025 / 2026</t>
  </si>
  <si>
    <t>Waste Management</t>
  </si>
  <si>
    <t>Photo's, Completion Certificates &amp; Payment Schedules</t>
  </si>
  <si>
    <t xml:space="preserve">Monthly Plan and Attendance register </t>
  </si>
  <si>
    <t xml:space="preserve">Public Safety, Enforcement &amp; Disaster Management  </t>
  </si>
  <si>
    <t xml:space="preserve">Disaster Management </t>
  </si>
  <si>
    <t xml:space="preserve">HR - Community Services </t>
  </si>
  <si>
    <t>HR Matrix, Appointment letters</t>
  </si>
  <si>
    <t>ESS - Planning</t>
  </si>
  <si>
    <t>Finance Support - Community Services</t>
  </si>
  <si>
    <t>340 x new household electricity connections completed by the 30th of June 2025</t>
  </si>
  <si>
    <t>Operations and Maintenance &amp; Revenue Management- ESS</t>
  </si>
  <si>
    <t>Percentage of electricity connections completed</t>
  </si>
  <si>
    <t>Memo &amp; Register</t>
  </si>
  <si>
    <t>Revenue Management- ESS</t>
  </si>
  <si>
    <t>Number of faulty/defective meters Attended/ replaced/ rectified</t>
  </si>
  <si>
    <t>1200 of faulty/defective meters Attended/ replaced/ rectified by the 30th of June 2025</t>
  </si>
  <si>
    <t>Disconnection notice, Disconnection register</t>
  </si>
  <si>
    <t>39000 of Electricity disconnections attended by the 30th of June 2025</t>
  </si>
  <si>
    <t>reduced to 17%</t>
  </si>
  <si>
    <t>R5 000 000.00</t>
  </si>
  <si>
    <t>4500 Electricity reconnections attended by the 30th of June 2025</t>
  </si>
  <si>
    <t>Job Cards and Register</t>
  </si>
  <si>
    <t>Laying of 8420m x MV Al Cable completed by the 31st of March 2025</t>
  </si>
  <si>
    <t>Purchase Order, Invoices, Progress Report, Register and Close-out report</t>
  </si>
  <si>
    <t>8420m</t>
  </si>
  <si>
    <t>1,5km</t>
  </si>
  <si>
    <t>R20,000,000.00</t>
  </si>
  <si>
    <t>R11 million</t>
  </si>
  <si>
    <t>R 1 Million</t>
  </si>
  <si>
    <t>Nil</t>
  </si>
  <si>
    <t>R90 000.00</t>
  </si>
  <si>
    <t>R150 000.00</t>
  </si>
  <si>
    <t>R 80 000 000.00</t>
  </si>
  <si>
    <t>DEVELOPMENT SERVICES</t>
  </si>
  <si>
    <r>
      <t xml:space="preserve">TOWN PLANNING &amp; ENVIRONMENTAL MANAGEMENT 
</t>
    </r>
    <r>
      <rPr>
        <b/>
        <sz val="26"/>
        <color rgb="FFFF0000"/>
        <rFont val="Arial"/>
        <family val="2"/>
      </rPr>
      <t/>
    </r>
  </si>
  <si>
    <t>CITY ENTITIES</t>
  </si>
  <si>
    <t xml:space="preserve">Agenda/Invitations, Attendance register </t>
  </si>
  <si>
    <t>Vector Control register</t>
  </si>
  <si>
    <t>Register of Laboratory results/Listing</t>
  </si>
  <si>
    <t>HUMAN SETTLEMENTS</t>
  </si>
  <si>
    <t>D6 and Municipal inspection sheet</t>
  </si>
  <si>
    <t>Expenditure documents</t>
  </si>
  <si>
    <t>SUSTAINABLE DEVELOPMENT &amp; CITY ENTERPRISES BUSINESS UNIT</t>
  </si>
  <si>
    <t xml:space="preserve">Internal/external adverts circulated and New appointments circular/memo
</t>
  </si>
  <si>
    <t>140 x New Housing Units constructed by the 30th of June 2025</t>
  </si>
  <si>
    <t>SD&amp;CE 18</t>
  </si>
  <si>
    <t>2000m bulk sewer outfall installed for Khalanyoni by the 30th of June 2024</t>
  </si>
  <si>
    <t xml:space="preserve">1700m </t>
  </si>
  <si>
    <t xml:space="preserve">2000m </t>
  </si>
  <si>
    <t>Progress report signed by the project engineer &amp; meeting minutes</t>
  </si>
  <si>
    <t>SD&amp;CE 19</t>
  </si>
  <si>
    <t>INVOICE</t>
  </si>
  <si>
    <t>1. Dossier of all submitted PDPs  and signed reports requesting legal requirement / compliance trainings from Business Units.       
2. Approved WSP          
3. Bid Adjudication Committee Agendas &amp; Minutes                      
4. Monthly Minutes/ Resolutions reporting on LGSETA WSP funding expenditure.                  
5.Monthly Minutes/ Resolutions reporting on the substantive implementation of the approved WSP interventions linked to WSP</t>
  </si>
  <si>
    <t xml:space="preserve">HUMAN RESOURCES
</t>
  </si>
  <si>
    <t>HUMAN RESOURCES</t>
  </si>
  <si>
    <t>WSP Monthly Spend Reports and TMC resolutions</t>
  </si>
  <si>
    <t>1. List of Priority Posts per BU                                                                                                                         2. Post Adverts                                                                                                                          3. Recruitment Plans                                                                                                                    4. Letters of appointment                                                                                                                                                             5. Final Monitoring Close-out report</t>
  </si>
  <si>
    <t>Poe file for Legal Services and SOP</t>
  </si>
  <si>
    <t>LEGAL SERVICES</t>
  </si>
  <si>
    <t>1. Council Report(s)                                                     2. Recruitment Plan                                                                                                                     3. Letter of appointment</t>
  </si>
  <si>
    <t xml:space="preserve">N/A </t>
  </si>
  <si>
    <t xml:space="preserve">100% 
</t>
  </si>
  <si>
    <t>Advert, Final reports</t>
  </si>
  <si>
    <t>Secretariat &amp; Auxiliary Services POE file and SOP</t>
  </si>
  <si>
    <t>SECRETARIAT &amp; AUXILLIARY SERVICES</t>
  </si>
  <si>
    <t>ICT Server Infrastructure report</t>
  </si>
  <si>
    <t xml:space="preserve">ICT
</t>
  </si>
  <si>
    <t>Project sign-off
Payment Invoices and Expenditure report</t>
  </si>
  <si>
    <t>ICT</t>
  </si>
  <si>
    <t>CORPORATE SERVICES BU</t>
  </si>
  <si>
    <t>510 x employees trained in accordance to the approved 24/25 Workplace Skills Plan facilitated by the 30th of June 2025.</t>
  </si>
  <si>
    <t>100% Implementation of the Employment Equity  Implementation Plan for the 24/25 FY by the 30th of June 2025</t>
  </si>
  <si>
    <t>100% Workplace Skills Plan budget spent by the 30th of June 2025</t>
  </si>
  <si>
    <t xml:space="preserve">17050832,95
</t>
  </si>
  <si>
    <t xml:space="preserve">Monthly age analysis report, TMCreport
</t>
  </si>
  <si>
    <t>Revenue Management</t>
  </si>
  <si>
    <t xml:space="preserve">Meter Reading Stats
</t>
  </si>
  <si>
    <t>Acknowledgement letter from AG &amp; Annual Financial Statement</t>
  </si>
  <si>
    <t xml:space="preserve">Finance Governance </t>
  </si>
  <si>
    <t>Supply Chain Management</t>
  </si>
  <si>
    <t>Invoices and FAR extract</t>
  </si>
  <si>
    <t>Assests &amp; Liabilities Management</t>
  </si>
  <si>
    <t xml:space="preserve">Expenditure Report and list of creditors outstanding </t>
  </si>
  <si>
    <t>Expenditure Management</t>
  </si>
  <si>
    <t>Indigent Registers &amp; Applications</t>
  </si>
  <si>
    <t xml:space="preserve">Budget Planning &amp; Implementation Monitoring </t>
  </si>
  <si>
    <t>Expenditure report</t>
  </si>
  <si>
    <t>Budget &amp; Treasury Unit</t>
  </si>
  <si>
    <t>100% of all creditors  must be paid within 30 days from date of receipt of invoice by Expenditure Management unit from suppliers by the 30th of June 2025</t>
  </si>
  <si>
    <t>percentage of All creditors be paid within 30 days</t>
  </si>
  <si>
    <t>Minutes, Presentations, Attendance Register,  Reports and resolutions</t>
  </si>
  <si>
    <t>SP - IDP</t>
  </si>
  <si>
    <t>SP - PMS</t>
  </si>
  <si>
    <t>TMC Agendas, Reports, Resolutions, Policies</t>
  </si>
  <si>
    <t>SP - PURP</t>
  </si>
  <si>
    <t xml:space="preserve">Invite
Agenda
Register
Presentation
Minutes
Reports
E-Mails
TMC Resolutions
</t>
  </si>
  <si>
    <t>SP - CD</t>
  </si>
  <si>
    <t xml:space="preserve">B2B PILLAR </t>
  </si>
  <si>
    <t>Potitical Support</t>
  </si>
  <si>
    <t xml:space="preserve">Number of Oversight Reports tabled </t>
  </si>
  <si>
    <t>Number of Risk Managemetn Plans submitted</t>
  </si>
  <si>
    <t>M/704079.JAH.D19, M/704079.JAH.D20, M/704080JAH.D19, M/704080JAH.D20, M/704080.JAH.E28, M/704081.JAH.E27, M/704081.JAH.E28, M/704080.JAH.E28</t>
  </si>
  <si>
    <t xml:space="preserve">Progress Report </t>
  </si>
  <si>
    <t xml:space="preserve"> Number </t>
  </si>
  <si>
    <t>REFERENCE</t>
  </si>
  <si>
    <t>2.2.1 Develop, upgrade and maintain the water and sanitation network</t>
  </si>
  <si>
    <t>2.3.1 Developed and maintained municipal road networks</t>
  </si>
  <si>
    <t>2.4.3 100% of social infrastructure delivery complies with national standards regarding minimal environmental impact</t>
  </si>
  <si>
    <t xml:space="preserve">90% of water meters  installed by the 30th of June 2025 
</t>
  </si>
  <si>
    <t>Monthly water connection spreadsheet,  application forms and register</t>
  </si>
  <si>
    <t>ESS 13</t>
  </si>
  <si>
    <t>ESS 14</t>
  </si>
  <si>
    <t>100% of new sewer connections completed by the 30th of June 2025</t>
  </si>
  <si>
    <t>Monthly sewer connection spreadsheet, application forms register</t>
  </si>
  <si>
    <t>2925 VIP toilets installed by 30th June 2025.</t>
  </si>
  <si>
    <t>Invoices and Happy Letters, register</t>
  </si>
  <si>
    <t>Monthly progress reports, register</t>
  </si>
  <si>
    <t>IFS 07</t>
  </si>
  <si>
    <t>Number km of sewer pipelines installed</t>
  </si>
  <si>
    <t>Monthly progress reports and register</t>
  </si>
  <si>
    <t xml:space="preserve">60% of mainline bursts repaired by the 30th of June 2025. 
</t>
  </si>
  <si>
    <t>Heat extract report, job card and register</t>
  </si>
  <si>
    <t>Percentage of sewer blockages resolved</t>
  </si>
  <si>
    <t>IFS 08</t>
  </si>
  <si>
    <t xml:space="preserve">Heat report extract, job card and register </t>
  </si>
  <si>
    <t>Water Losses reduced to below 30%</t>
  </si>
  <si>
    <t xml:space="preserve">Water Losses reduced to below 30% by the 30th of June 2025. 
 </t>
  </si>
  <si>
    <t>Number of traffic calming measures installed</t>
  </si>
  <si>
    <t>14,13,2,21,33,23,41 &amp;32</t>
  </si>
  <si>
    <t>Completion Certificates and register</t>
  </si>
  <si>
    <t>Practical Completion Certificates and register</t>
  </si>
  <si>
    <t xml:space="preserve">Number of KM of gravel roads upgraded </t>
  </si>
  <si>
    <t xml:space="preserve"> Job cards and register</t>
  </si>
  <si>
    <t xml:space="preserve">Number of stormwater catchpits maintained </t>
  </si>
  <si>
    <t>Job cards and register</t>
  </si>
  <si>
    <t>Number of km of gravel roads maintained</t>
  </si>
  <si>
    <t>Progress Report , job cards and register</t>
  </si>
  <si>
    <t>Job Cards or Completion Certificates and register</t>
  </si>
  <si>
    <t xml:space="preserve"> 8,34,24 </t>
  </si>
  <si>
    <t>100% of Operational Budget spent by the 30th of June 2025</t>
  </si>
  <si>
    <t>IFS 22</t>
  </si>
  <si>
    <t>IFS 23</t>
  </si>
  <si>
    <t>IFS 24</t>
  </si>
  <si>
    <t>Number of road symbol markings completed</t>
  </si>
  <si>
    <t>5500 of road symbol markings completed by the 30th of June 2025</t>
  </si>
  <si>
    <t>Practical completion certificate and register</t>
  </si>
  <si>
    <t xml:space="preserve">IFS- Human Resource Support </t>
  </si>
  <si>
    <t>Customer statements, waste collection schedules and register</t>
  </si>
  <si>
    <t xml:space="preserve">Number  households receiving refuse removal service
</t>
  </si>
  <si>
    <t>Progress reports and registers</t>
  </si>
  <si>
    <t>Copies of compliance notice and register</t>
  </si>
  <si>
    <t xml:space="preserve">Number of swimming pools maintenance </t>
  </si>
  <si>
    <t xml:space="preserve">Number of sports grounds maintained </t>
  </si>
  <si>
    <t>Number of  Disaster Management Plan Reviewed</t>
  </si>
  <si>
    <t xml:space="preserve">Percentage of Operational Expenditure spent for the Community Services BU </t>
  </si>
  <si>
    <t xml:space="preserve">100% of Capital Expenditure spent by  the 30th of June 2025
</t>
  </si>
  <si>
    <t xml:space="preserve">100% of Operational Expenditure spent by  the 30th of June 2025 </t>
  </si>
  <si>
    <t>Percentage of Capital Expenditure spent for the Infrastructure Services BU</t>
  </si>
  <si>
    <t>70% of posts filled by  the 30th of June 2025</t>
  </si>
  <si>
    <t>Number of Integrated Waste Management Plan approved</t>
  </si>
  <si>
    <t>100% of New England Road Landfill Site Construction completed as per Approved Action Plan by the 30th of June 2025</t>
  </si>
  <si>
    <t>Number of  non-households receiving refuse removal services</t>
  </si>
  <si>
    <t>No. of wards receiving grass cutting services</t>
  </si>
  <si>
    <t>Grass cutting schedule and register</t>
  </si>
  <si>
    <t>Inspection sheet, Job cards and Register</t>
  </si>
  <si>
    <t xml:space="preserve">Number of new household electricity connections completed </t>
  </si>
  <si>
    <t>Quarterly progress report, Close-out Report, completion certificate and register</t>
  </si>
  <si>
    <t>Memos, job card and Register</t>
  </si>
  <si>
    <t>Close out report and register</t>
  </si>
  <si>
    <t xml:space="preserve">Number of electricity disconnections attended </t>
  </si>
  <si>
    <t>Reconnection fax and register</t>
  </si>
  <si>
    <t>SAP expenditure report</t>
  </si>
  <si>
    <t>ESS- Finance Support</t>
  </si>
  <si>
    <t>ESS Human Resources</t>
  </si>
  <si>
    <t>2.1 Access to affordable, reliable, sustainable and modern energy for all.</t>
  </si>
  <si>
    <t xml:space="preserve">R6 200 000.00      </t>
  </si>
  <si>
    <t xml:space="preserve">Number of meters of MV Al Cable completed </t>
  </si>
  <si>
    <t xml:space="preserve"> N/A</t>
  </si>
  <si>
    <t>Number of km of Old Edendale Road upgraded</t>
  </si>
  <si>
    <t>1,5km of Old Edendale Road upgraded by the 30th of June 2025</t>
  </si>
  <si>
    <t>1000 x work opportunities created by the 30th of June 2025</t>
  </si>
  <si>
    <t xml:space="preserve">Number of work opportunities created </t>
  </si>
  <si>
    <t xml:space="preserve">Number of Businesses registered </t>
  </si>
  <si>
    <t xml:space="preserve">Number of Businesses inspected </t>
  </si>
  <si>
    <t>Schedule of Businesses visited and Inspection forms (Compliance notices / Summons), register</t>
  </si>
  <si>
    <t>Schedule of business registration &amp; Business registration forms register</t>
  </si>
  <si>
    <t>CWP Narrative Report and register</t>
  </si>
  <si>
    <t>Progress Report/ Payment Certificate and register</t>
  </si>
  <si>
    <t>Pictures, invitations, posters, Post event report and register</t>
  </si>
  <si>
    <t xml:space="preserve">Number of Msunduzi Tourism events participated in </t>
  </si>
  <si>
    <t>Number of Quarterly Msunduzi Training Workshops facilitated</t>
  </si>
  <si>
    <t>List of registered businesses assisted, signed attendance registers &amp; Business feedback satisfaction forms and register</t>
  </si>
  <si>
    <t>A signed visitation register and photos of businesses visited and Business feedback satisfaction forms and register and register</t>
  </si>
  <si>
    <t xml:space="preserve">Number of sites baited and/or treated  </t>
  </si>
  <si>
    <t xml:space="preserve">Number of water samples taken &amp; analysed </t>
  </si>
  <si>
    <t>Number of Final Housing Sector Plan submitted to TMC for Council approval</t>
  </si>
  <si>
    <t>1 x Final Housing Sector Plan submitted to TMC for Council approval by the 31st of March 2025</t>
  </si>
  <si>
    <t>Number of meters of bulk sewer outfall installed</t>
  </si>
  <si>
    <t>Various wards</t>
  </si>
  <si>
    <t xml:space="preserve">3.3 Enhance the Enforcement of By-laws, Public Safety and Security.  </t>
  </si>
  <si>
    <t>2.33</t>
  </si>
  <si>
    <t>1096 stormwater catchpits maintained by the 30th of June 2025</t>
  </si>
  <si>
    <t>12 major traffic signal repaired by the 30th of June 2025</t>
  </si>
  <si>
    <t xml:space="preserve">3 community halls constructed by the 30th of June 2025 </t>
  </si>
  <si>
    <t xml:space="preserve">1 sport complex constructed  by the 30th of June 2025 </t>
  </si>
  <si>
    <t>1.99</t>
  </si>
  <si>
    <t xml:space="preserve">3.1 Enhance waste management capacity. </t>
  </si>
  <si>
    <t>1 Integrated Waste Management Plan approved by Council by 30th June 2025</t>
  </si>
  <si>
    <t>5100 non-households receiving refuse removal service by the 30th of  June 2025</t>
  </si>
  <si>
    <t xml:space="preserve">4.4 Improved Budgeting and reporting  </t>
  </si>
  <si>
    <t xml:space="preserve">4.2 Revenue Enhancement </t>
  </si>
  <si>
    <t>4.3 Improved Expenditure Management</t>
  </si>
  <si>
    <t>4.4.1Conform to all MFMA and MFMA regulations</t>
  </si>
  <si>
    <t xml:space="preserve">Improve Human resources management </t>
  </si>
  <si>
    <t>1.2. 1 Increased institutional capacity and promote transformation</t>
  </si>
  <si>
    <t>1.2 Compliance with all legislative provisions</t>
  </si>
  <si>
    <t xml:space="preserve">1.3.2 Strength Public Participation structures </t>
  </si>
  <si>
    <t xml:space="preserve">1.1  Fight fraud and corruption
</t>
  </si>
  <si>
    <t xml:space="preserve">1.1.1 Improve and strengthen Internal Audit and Risk Management   </t>
  </si>
  <si>
    <t xml:space="preserve">Risk Management </t>
  </si>
  <si>
    <t>1.3 Developed and strengthen Communication and Stakeholder Relations</t>
  </si>
  <si>
    <t xml:space="preserve">1.3.1 Develop partnerships in terms of communications </t>
  </si>
  <si>
    <t>4 media engagements conducted  by the 30th of June</t>
  </si>
  <si>
    <t>1 Oversight Report 24/25  FY tabled and adopted by Council by the 31st March 2025</t>
  </si>
  <si>
    <t>Communications &amp; IGR</t>
  </si>
  <si>
    <t>Agenda, Invites and attendance regisers</t>
  </si>
  <si>
    <t>10 to 24</t>
  </si>
  <si>
    <t>ALL</t>
  </si>
  <si>
    <t>1,2,13,19, 33-38 &amp; 40</t>
  </si>
  <si>
    <t>29, 30, 38</t>
  </si>
  <si>
    <t>1,2,18,19,23,24,25,26,27,28,29,30,31,32,33,34,35,36,37,38,40</t>
  </si>
  <si>
    <t>34 &amp; 38</t>
  </si>
  <si>
    <t>1-24 &amp; 40</t>
  </si>
  <si>
    <t>Quarterly losses report</t>
  </si>
  <si>
    <t xml:space="preserve">2.2 Ensure availability and sustainable management of water and sanitation for all </t>
  </si>
  <si>
    <t>Number of Reservoirs Constructed</t>
  </si>
  <si>
    <t xml:space="preserve">Number of Square meters of pedestrian walkways maintained </t>
  </si>
  <si>
    <t>2000 square meters of pedestrian walkways maintained by the 30th of June 2025</t>
  </si>
  <si>
    <t>Number of square meters of potholes repaired</t>
  </si>
  <si>
    <t>35000 square meters of potholes repaired by the 30th of June 2025</t>
  </si>
  <si>
    <t>Number of square meters of roads rehabilitated</t>
  </si>
  <si>
    <t>48970 square meters of roads rehabilitated by the 30th of June 2025</t>
  </si>
  <si>
    <t>Number of compliance notices issued</t>
  </si>
  <si>
    <t>98 x compliance notices issued by the 30th of June 2025</t>
  </si>
  <si>
    <t xml:space="preserve">Recreation &amp; Facilities </t>
  </si>
  <si>
    <t>Percentage of construction of New England Road Landfill Site  achieved</t>
  </si>
  <si>
    <t xml:space="preserve">10% Priority Posts filled within Msunduzi Municipality by the 30th of June 2025
</t>
  </si>
  <si>
    <t xml:space="preserve">Number of Business opportunities created </t>
  </si>
  <si>
    <t>20 x Business opportunities created by the 30th of June 2025</t>
  </si>
  <si>
    <t>Number of Cooperatives and SMMEs visited and supported</t>
  </si>
  <si>
    <t>60 x Cooperatives and SMMEs visited and supported by the 30th of June 2025</t>
  </si>
  <si>
    <t>11, 13, 14, 16, 17, 18, 29, 32, 35, 38, 41, Imbali phase 3 and 4</t>
  </si>
  <si>
    <t xml:space="preserve">2.2.1 Develop, upgrade and maintain the water and sanitation network </t>
  </si>
  <si>
    <t xml:space="preserve">12, 22 and 23
</t>
  </si>
  <si>
    <r>
      <t>100% of Legal Services provided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rFont val="Arial"/>
        <family val="2"/>
      </rPr>
      <t>by the 30th of June 2025</t>
    </r>
  </si>
  <si>
    <r>
      <t xml:space="preserve">Employment Equity  Implementation Plan Monitoring Reports, TMC Resolution, EE Policy &amp; Council Resolution
</t>
    </r>
    <r>
      <rPr>
        <b/>
        <sz val="20"/>
        <color rgb="FFFF0000"/>
        <rFont val="Arial"/>
        <family val="2"/>
      </rPr>
      <t xml:space="preserve">
</t>
    </r>
  </si>
  <si>
    <r>
      <t>900 x Businesses inspected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rFont val="Arial"/>
        <family val="2"/>
      </rPr>
      <t>by the 30th of June 2025</t>
    </r>
  </si>
  <si>
    <r>
      <t>4 x Quarterly Msunduzi Training Workshops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 facilitated by the 30th of June 2025</t>
    </r>
  </si>
  <si>
    <r>
      <t>100% of Operational Expenditure spent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by the 30th of June 2025
</t>
    </r>
  </si>
  <si>
    <t xml:space="preserve">5.1.1 Facilitate the expansion of Job creation initiatives with Msunduzi </t>
  </si>
  <si>
    <t>5 - GROWING THE REGIONAL ECONOMY</t>
  </si>
  <si>
    <t>1 - BUILDING A CAPABLE &amp; DEVELOPMENTAL MUNICIPALITY</t>
  </si>
  <si>
    <t>8 - SPATIAL EFFECTIVENESS &amp; JUSTICE</t>
  </si>
  <si>
    <t>WSIG</t>
  </si>
  <si>
    <t>P/504202.007</t>
  </si>
  <si>
    <t>4, 5, 28, 30, 39</t>
  </si>
  <si>
    <t>16 km of water pipes installed by the 30th of June 2025</t>
  </si>
  <si>
    <t>MIG/WSIG/CNL</t>
  </si>
  <si>
    <t xml:space="preserve">I/504787.026, I/504787.030, I/504787.045, I/504787.036, </t>
  </si>
  <si>
    <t>MIG</t>
  </si>
  <si>
    <t>21 &amp; 35</t>
  </si>
  <si>
    <t>CNL</t>
  </si>
  <si>
    <t>I/504125.029
I/504125.014
I/504125.043
I/502125.071
I/504125.042
I/504125.055</t>
  </si>
  <si>
    <t>M/504125. JAH.D33                                                 M/504126.JAH.D34</t>
  </si>
  <si>
    <t>0/504131.JAH.000</t>
  </si>
  <si>
    <t xml:space="preserve"> I/403243.013
 I/403243.027
 I/403243.010</t>
  </si>
  <si>
    <t xml:space="preserve"> I/404478.001</t>
  </si>
  <si>
    <t>Goal 4 - Financial Viability</t>
  </si>
  <si>
    <t>M/504125. JAH.D33                                                 M/504126.JAH.D34      M/504124/JAH.D33     M/504126.JAH.D33</t>
  </si>
  <si>
    <t>1 - BUILDING A CAPABLE &amp;
DEVELOPMENTAL MUNICIPALITY</t>
  </si>
  <si>
    <t>MMO 05</t>
  </si>
  <si>
    <t xml:space="preserve">MMO 06 </t>
  </si>
  <si>
    <t>MMO 07</t>
  </si>
  <si>
    <t>MMO 08</t>
  </si>
  <si>
    <t>1.1.1 Improve and strengthen Internal Audit, Risk Management and compliance</t>
  </si>
  <si>
    <t>Number of report on the status of selected cases of fraud &amp; corruption which are under Hawks criminal investigation and or prosecution prepared &amp; submitted to the Audit Committee</t>
  </si>
  <si>
    <t>4 x reports on the status of selected cases of fraud &amp; corruption which are under Hawks criminal investigation and or prosecution prepared &amp; submitted to the Audit Committee by  June 2025</t>
  </si>
  <si>
    <t>3 
Q4 (23/24) REPORT
Q1 (24/25) REPORT
Q2 (24/25) REPORT</t>
  </si>
  <si>
    <t>4 
Q4 (23/24) REPORT
Q1 (24/25) REPORT
Q2 (24/25) REPORT
Q3 (24/24) REPORT</t>
  </si>
  <si>
    <t>Forensic Investigations</t>
  </si>
  <si>
    <t>21-28, 30-37</t>
  </si>
  <si>
    <t>Percentage of mainline bursts repaired</t>
  </si>
  <si>
    <t xml:space="preserve">Number of electricity reconnections attended </t>
  </si>
  <si>
    <t xml:space="preserve">Total Percentage of electricity losses reduced </t>
  </si>
  <si>
    <t>Total Electricity losses reduced to 17% by the 30th of June 2025</t>
  </si>
  <si>
    <t>7 x Msunduzi Tourism events participated in by the 30th of June 2025</t>
  </si>
  <si>
    <t xml:space="preserve">1. Internal Stakeholders Meeting Minutes &amp; register
2. Safe City Maintenance Schedules 
3, Valid Safe City ISO 9001 Accreditation Certificate
</t>
  </si>
  <si>
    <t xml:space="preserve">Goal 4: FINANCIAL VIABILITY </t>
  </si>
  <si>
    <t xml:space="preserve">All </t>
  </si>
  <si>
    <t>27,28,30</t>
  </si>
  <si>
    <t>CSE 17</t>
  </si>
  <si>
    <t xml:space="preserve">Percentage of posts filled in the Community Services Unit </t>
  </si>
  <si>
    <t>22 &amp; 23</t>
  </si>
  <si>
    <t xml:space="preserve">100% of Posts filled by the 30th of June 2025
</t>
  </si>
  <si>
    <t>MMO 09</t>
  </si>
  <si>
    <t>MMO 10</t>
  </si>
  <si>
    <t>MUNICIPAL MANAGER'S OFFICE</t>
  </si>
  <si>
    <t>1 Annual Risk Management Plan submitted to Risk Management  Committee by 30 June 2025</t>
  </si>
  <si>
    <t>DELIVERING BASIC SERVICES</t>
  </si>
  <si>
    <t>SOUND FINANCIAL MANAGEMENT</t>
  </si>
  <si>
    <t xml:space="preserve"> BUILDING CAPABLE LOCAL GOVERNMENT INSTITUTIONS</t>
  </si>
  <si>
    <t>LOCAL ECONOMIC DEVELOPMENT</t>
  </si>
  <si>
    <t>PUTTING PEOPLE FIRST</t>
  </si>
  <si>
    <t>GOOD GOVERNANCE</t>
  </si>
  <si>
    <t>30 wards receiving grass cutting services by the 30th of June 2025</t>
  </si>
  <si>
    <t>BTO14</t>
  </si>
  <si>
    <t>BTO 15</t>
  </si>
  <si>
    <t>Internal/external adverts circulated and New appointments circular/memo</t>
  </si>
  <si>
    <t>100% of allocated budget for engineering services spent  by the 30th of June 2025</t>
  </si>
  <si>
    <t>Final expropriation notice served on land owner and/or advertised in newspaper and government gazette, register</t>
  </si>
  <si>
    <t xml:space="preserve">Percentage of Capital Expenditure spent </t>
  </si>
  <si>
    <t xml:space="preserve">Percentage of Operational Expenditure spent </t>
  </si>
  <si>
    <t xml:space="preserve">Percentage of  Posts Filled </t>
  </si>
  <si>
    <t>Percentage of allocated budget spent</t>
  </si>
  <si>
    <t>15 x High Mast lights erected by the 30th of June 2025</t>
  </si>
  <si>
    <t xml:space="preserve">Percentage of Capital Expenditure spent 
</t>
  </si>
  <si>
    <t>Percentage of Operational Expenditure spent</t>
  </si>
  <si>
    <t>59182 x households receiving refuse removal service by 30th June 2025</t>
  </si>
  <si>
    <t>1x swimming pools maintained by the 30th of June 2025</t>
  </si>
  <si>
    <t>6 x community sports grounds maintained by 30th June 2025</t>
  </si>
  <si>
    <t>1x Disaster Management Plan Reviewed by the 30th of June 2025</t>
  </si>
  <si>
    <t>75 x fire &amp; rescue public awareness presentations conducted by the 30th of June 2025</t>
  </si>
  <si>
    <t>NKPA 5 GOOD GOVERNANCE &amp; PUBLIC PARTICIAPATION</t>
  </si>
  <si>
    <t>2.33km x of new sewer pipeline installed by the 30th of June 2025</t>
  </si>
  <si>
    <t>16x traffic calming measure installed by the 30th of June 2025</t>
  </si>
  <si>
    <t xml:space="preserve">3,5km x of gravel roads upgraded by 30th June 2025 (practically completed). </t>
  </si>
  <si>
    <t>51000x  Meters of road marking lines completed by the 30th of June 2025.</t>
  </si>
  <si>
    <t xml:space="preserve">Percentage of Operational Budget spent </t>
  </si>
  <si>
    <t>subvotes</t>
  </si>
  <si>
    <t>City Finanace</t>
  </si>
  <si>
    <t>Brushcutters for x5 areas</t>
  </si>
  <si>
    <t>20 X Wheeelie bins</t>
  </si>
  <si>
    <t>Breathing Appartus Response Unit</t>
  </si>
  <si>
    <t>Franky Machine:The printing of notices before summons and summons</t>
  </si>
  <si>
    <t>Brush Cuttors</t>
  </si>
  <si>
    <t>Puchasing of 1 TLB and 2 tipper trucks</t>
  </si>
  <si>
    <t>Upgrading/rehab of gravel roads to adress stormwater issues in steep roads</t>
  </si>
  <si>
    <t>Installation of new guardails and handrails for road safety</t>
  </si>
  <si>
    <t>7.4 Revenue Magement</t>
  </si>
  <si>
    <t>Licences or permits</t>
  </si>
  <si>
    <t>Percentage of Priority Posts</t>
  </si>
  <si>
    <t xml:space="preserve">Percentage of allocated budget spent </t>
  </si>
  <si>
    <t xml:space="preserve">Percentage of Posts Filled </t>
  </si>
  <si>
    <t xml:space="preserve">100% of ICT allocated budget spent by the 30th of June 2025                                  </t>
  </si>
  <si>
    <t>Number of Vehicles Purchased and Delivered</t>
  </si>
  <si>
    <t xml:space="preserve">% of Capital Expenditure spent 
</t>
  </si>
  <si>
    <t xml:space="preserve">Number of indigent customers registered </t>
  </si>
  <si>
    <t>Number of Media  engagements conducted</t>
  </si>
  <si>
    <t>400 x Poles Maintained by the 30th of June 2025</t>
  </si>
  <si>
    <t xml:space="preserve">Number of Poles Maintained </t>
  </si>
  <si>
    <t xml:space="preserve">Percentage of water meters installed </t>
  </si>
  <si>
    <t xml:space="preserve">Percentage of new sewer  connections completed  </t>
  </si>
  <si>
    <t xml:space="preserve">100% of Posts Filled by the 30th of June 2025 
</t>
  </si>
  <si>
    <t>100% of  Posts Filled in Infrastructure Services business unit by the 30th of June 2025</t>
  </si>
  <si>
    <t>100% of  Posts Filled for Budget &amp; Treasury BU by the 30th of June 2025</t>
  </si>
  <si>
    <t>MMO 11</t>
  </si>
  <si>
    <t>100% of Posts Filled by the 30th June 2025</t>
  </si>
  <si>
    <t xml:space="preserve">100% of Capital Expenditure spent by the 30th of June 2025
</t>
  </si>
  <si>
    <t>Percentage of  Posts Filled</t>
  </si>
  <si>
    <t xml:space="preserve">Percentage of Capital Expenditure spent 
</t>
  </si>
  <si>
    <t xml:space="preserve">Final Draft  &amp; Original budget for 2025/26 FY, Agenda, submission to TMC and TMC Resolution </t>
  </si>
  <si>
    <t>1 x Procurement Plan for the 2025/2026 financial year prepared and submitted to TMC for approval by Council by the 30th of June 2025</t>
  </si>
  <si>
    <t>Procurement plan, submission to TMC, Agenda, Council resolutions</t>
  </si>
  <si>
    <t>Percentage of Monthly collection rate of current debt</t>
  </si>
  <si>
    <t>Percentage of Monthly collection rate of arrear debt</t>
  </si>
  <si>
    <t xml:space="preserve">Percentage of all electricity and water meters read </t>
  </si>
  <si>
    <t>10% Monthly collection rate of arrear debt achieved for the 24/25 FY by the 30th June 2025</t>
  </si>
  <si>
    <t>Oversight report, submission, agenda  &amp;
Council resolution</t>
  </si>
  <si>
    <t xml:space="preserve">Annual Risk Plan, submission, agenda and  resolution </t>
  </si>
  <si>
    <t>Cover report and minutes of Audit Committee, submission, agenda and Meetings/resolutions</t>
  </si>
  <si>
    <t xml:space="preserve">Final housing sector plan, submission, agenda, TMC and full council resolution </t>
  </si>
  <si>
    <t>Disaster Management Plan, submission, agenda and Council Resolution</t>
  </si>
  <si>
    <t>12 x CBD Clean up Campaigns conducted by the 30th of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</si>
</sst>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R&quot;#,##0;[Red]\-&quot;R&quot;#,##0"/>
    <numFmt numFmtId="8" formatCode="&quot;R&quot;#,##0.00;[Red]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#,##0.00"/>
    <numFmt numFmtId="165" formatCode="&quot;R&quot;#,##0_);[Red]\(&quot;R&quot;#,##0\)"/>
    <numFmt numFmtId="166" formatCode="_-* #,##0_-;\-* #,##0_-;_-* &quot;-&quot;??_-;_-@_-"/>
    <numFmt numFmtId="167" formatCode="_(* #,##0,_);_(* \(#,##0,\);_(* &quot;–&quot;?_);_(@_)"/>
    <numFmt numFmtId="168" formatCode="_(* #,##0.00_);_(* \(#,##0.00\);_(* &quot;-&quot;??_);_(@_)"/>
    <numFmt numFmtId="169" formatCode="_(* #,##0_);_(* \(#,##0\);_(* &quot;-&quot;??_);_(@_)"/>
    <numFmt numFmtId="170" formatCode="&quot;R&quot;\ #,##0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b/>
      <sz val="26"/>
      <color rgb="FFFF0000"/>
      <name val="Arial"/>
      <family val="2"/>
    </font>
    <font>
      <b/>
      <sz val="20"/>
      <name val="Arial"/>
      <family val="2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w Cen MT"/>
      <family val="2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rgb="FF000000"/>
      <name val="Arial"/>
      <family val="2"/>
    </font>
    <font>
      <b/>
      <u/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name val="Aptos Narrow"/>
      <family val="2"/>
      <scheme val="minor"/>
    </font>
    <font>
      <b/>
      <i/>
      <sz val="16"/>
      <name val="Aptos Narrow"/>
      <family val="2"/>
      <scheme val="minor"/>
    </font>
    <font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/>
    <xf numFmtId="0" fontId="4" fillId="3" borderId="0" xfId="0" applyFont="1" applyFill="1"/>
    <xf numFmtId="0" fontId="6" fillId="0" borderId="0" xfId="0" applyFont="1"/>
    <xf numFmtId="0" fontId="6" fillId="3" borderId="0" xfId="0" applyFont="1" applyFill="1"/>
    <xf numFmtId="0" fontId="2" fillId="0" borderId="0" xfId="0" applyFont="1"/>
    <xf numFmtId="0" fontId="4" fillId="5" borderId="0" xfId="0" applyFont="1" applyFill="1"/>
    <xf numFmtId="0" fontId="9" fillId="0" borderId="0" xfId="0" applyFont="1"/>
    <xf numFmtId="166" fontId="9" fillId="0" borderId="0" xfId="4" applyNumberFormat="1" applyFont="1"/>
    <xf numFmtId="0" fontId="10" fillId="0" borderId="0" xfId="0" applyFont="1"/>
    <xf numFmtId="166" fontId="10" fillId="0" borderId="0" xfId="4" applyNumberFormat="1" applyFont="1"/>
    <xf numFmtId="166" fontId="9" fillId="0" borderId="0" xfId="5" applyNumberFormat="1" applyFont="1" applyFill="1"/>
    <xf numFmtId="0" fontId="11" fillId="0" borderId="0" xfId="0" applyFont="1" applyAlignment="1">
      <alignment vertical="top"/>
    </xf>
    <xf numFmtId="166" fontId="9" fillId="0" borderId="0" xfId="4" applyNumberFormat="1" applyFont="1" applyFill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43" fontId="9" fillId="0" borderId="0" xfId="4" applyFont="1" applyFill="1"/>
    <xf numFmtId="166" fontId="9" fillId="0" borderId="0" xfId="5" applyNumberFormat="1" applyFont="1" applyFill="1" applyBorder="1" applyAlignment="1">
      <alignment vertical="center"/>
    </xf>
    <xf numFmtId="3" fontId="9" fillId="0" borderId="0" xfId="0" applyNumberFormat="1" applyFont="1"/>
    <xf numFmtId="0" fontId="12" fillId="0" borderId="0" xfId="0" applyFont="1" applyAlignment="1">
      <alignment vertical="top"/>
    </xf>
    <xf numFmtId="43" fontId="9" fillId="0" borderId="0" xfId="5" applyFont="1" applyFill="1"/>
    <xf numFmtId="0" fontId="10" fillId="8" borderId="0" xfId="0" applyFont="1" applyFill="1"/>
    <xf numFmtId="166" fontId="10" fillId="8" borderId="0" xfId="4" applyNumberFormat="1" applyFont="1" applyFill="1"/>
    <xf numFmtId="167" fontId="13" fillId="0" borderId="2" xfId="0" applyNumberFormat="1" applyFont="1" applyBorder="1"/>
    <xf numFmtId="0" fontId="14" fillId="0" borderId="2" xfId="0" applyFont="1" applyBorder="1" applyAlignment="1">
      <alignment horizontal="left" vertical="top" wrapText="1"/>
    </xf>
    <xf numFmtId="167" fontId="13" fillId="0" borderId="2" xfId="0" applyNumberFormat="1" applyFont="1" applyBorder="1" applyAlignment="1">
      <alignment vertical="center"/>
    </xf>
    <xf numFmtId="167" fontId="15" fillId="0" borderId="2" xfId="0" applyNumberFormat="1" applyFont="1" applyBorder="1"/>
    <xf numFmtId="0" fontId="16" fillId="9" borderId="2" xfId="0" applyFont="1" applyFill="1" applyBorder="1" applyAlignment="1">
      <alignment horizontal="left" vertical="top" wrapText="1"/>
    </xf>
    <xf numFmtId="0" fontId="13" fillId="9" borderId="2" xfId="0" applyFont="1" applyFill="1" applyBorder="1" applyAlignment="1">
      <alignment horizontal="left" vertical="top"/>
    </xf>
    <xf numFmtId="49" fontId="13" fillId="9" borderId="2" xfId="0" applyNumberFormat="1" applyFont="1" applyFill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169" fontId="7" fillId="0" borderId="2" xfId="7" applyNumberFormat="1" applyFont="1" applyBorder="1" applyAlignment="1">
      <alignment horizontal="left" vertical="top"/>
    </xf>
    <xf numFmtId="0" fontId="18" fillId="0" borderId="2" xfId="0" applyFont="1" applyBorder="1" applyAlignment="1">
      <alignment horizontal="left" vertical="top" wrapText="1"/>
    </xf>
    <xf numFmtId="0" fontId="16" fillId="9" borderId="2" xfId="0" applyFont="1" applyFill="1" applyBorder="1" applyAlignment="1">
      <alignment horizontal="left" vertical="top"/>
    </xf>
    <xf numFmtId="49" fontId="16" fillId="9" borderId="2" xfId="0" applyNumberFormat="1" applyFont="1" applyFill="1" applyBorder="1" applyAlignment="1">
      <alignment horizontal="left" vertical="top"/>
    </xf>
    <xf numFmtId="0" fontId="19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9" fontId="4" fillId="0" borderId="2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left" vertical="top" wrapText="1"/>
    </xf>
    <xf numFmtId="9" fontId="4" fillId="4" borderId="2" xfId="0" applyNumberFormat="1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9" fontId="6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textRotation="90" wrapText="1"/>
    </xf>
    <xf numFmtId="3" fontId="6" fillId="0" borderId="2" xfId="0" applyNumberFormat="1" applyFont="1" applyBorder="1" applyAlignment="1">
      <alignment horizontal="left" vertical="top" wrapText="1"/>
    </xf>
    <xf numFmtId="3" fontId="6" fillId="4" borderId="2" xfId="0" applyNumberFormat="1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left" vertical="top" wrapText="1"/>
    </xf>
    <xf numFmtId="8" fontId="6" fillId="4" borderId="2" xfId="0" applyNumberFormat="1" applyFont="1" applyFill="1" applyBorder="1" applyAlignment="1">
      <alignment horizontal="left" vertical="top" wrapText="1"/>
    </xf>
    <xf numFmtId="6" fontId="6" fillId="4" borderId="2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vertical="top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textRotation="90" wrapText="1"/>
    </xf>
    <xf numFmtId="0" fontId="31" fillId="0" borderId="0" xfId="0" applyFont="1"/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top" wrapText="1"/>
    </xf>
    <xf numFmtId="6" fontId="4" fillId="4" borderId="2" xfId="0" applyNumberFormat="1" applyFont="1" applyFill="1" applyBorder="1" applyAlignment="1">
      <alignment horizontal="left" vertical="top" wrapText="1"/>
    </xf>
    <xf numFmtId="6" fontId="4" fillId="0" borderId="2" xfId="0" applyNumberFormat="1" applyFont="1" applyBorder="1" applyAlignment="1">
      <alignment horizontal="left" vertical="top" wrapText="1"/>
    </xf>
    <xf numFmtId="0" fontId="31" fillId="3" borderId="0" xfId="0" applyFont="1" applyFill="1"/>
    <xf numFmtId="0" fontId="6" fillId="4" borderId="2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/>
    <xf numFmtId="164" fontId="4" fillId="4" borderId="2" xfId="3" applyNumberFormat="1" applyFont="1" applyFill="1" applyBorder="1" applyAlignment="1">
      <alignment horizontal="left" vertical="top" wrapText="1"/>
    </xf>
    <xf numFmtId="164" fontId="4" fillId="4" borderId="2" xfId="1" applyNumberFormat="1" applyFont="1" applyFill="1" applyBorder="1" applyAlignment="1">
      <alignment horizontal="left" vertical="top" wrapText="1"/>
    </xf>
    <xf numFmtId="0" fontId="6" fillId="4" borderId="2" xfId="0" quotePrefix="1" applyFont="1" applyFill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left" vertical="top" wrapText="1"/>
    </xf>
    <xf numFmtId="0" fontId="33" fillId="6" borderId="2" xfId="0" applyFont="1" applyFill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9" fontId="33" fillId="6" borderId="2" xfId="0" applyNumberFormat="1" applyFont="1" applyFill="1" applyBorder="1" applyAlignment="1">
      <alignment horizontal="left" vertical="top" wrapText="1"/>
    </xf>
    <xf numFmtId="164" fontId="4" fillId="0" borderId="2" xfId="1" applyNumberFormat="1" applyFont="1" applyFill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left" vertical="top" wrapText="1"/>
    </xf>
    <xf numFmtId="9" fontId="4" fillId="0" borderId="2" xfId="1" applyNumberFormat="1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164" fontId="6" fillId="9" borderId="0" xfId="0" applyNumberFormat="1" applyFont="1" applyFill="1" applyAlignment="1">
      <alignment horizontal="left" vertical="top" wrapText="1"/>
    </xf>
    <xf numFmtId="0" fontId="6" fillId="9" borderId="0" xfId="0" applyFont="1" applyFill="1" applyAlignment="1">
      <alignment horizontal="left" vertical="top" wrapText="1"/>
    </xf>
    <xf numFmtId="0" fontId="31" fillId="4" borderId="0" xfId="0" applyFont="1" applyFill="1"/>
    <xf numFmtId="0" fontId="4" fillId="3" borderId="0" xfId="0" applyFont="1" applyFill="1" applyAlignment="1">
      <alignment horizontal="left" vertical="top"/>
    </xf>
    <xf numFmtId="0" fontId="4" fillId="10" borderId="0" xfId="0" applyFont="1" applyFill="1" applyAlignment="1">
      <alignment horizontal="left" vertical="top"/>
    </xf>
    <xf numFmtId="0" fontId="4" fillId="0" borderId="1" xfId="0" applyFont="1" applyBorder="1" applyAlignment="1">
      <alignment horizontal="center" vertical="center" textRotation="90" wrapText="1"/>
    </xf>
    <xf numFmtId="0" fontId="6" fillId="6" borderId="2" xfId="0" applyFont="1" applyFill="1" applyBorder="1" applyAlignment="1">
      <alignment horizontal="center" vertical="center" textRotation="90" wrapText="1"/>
    </xf>
    <xf numFmtId="164" fontId="4" fillId="0" borderId="2" xfId="8" applyNumberFormat="1" applyFont="1" applyFill="1" applyBorder="1" applyAlignment="1">
      <alignment horizontal="left" vertical="top" wrapText="1"/>
    </xf>
    <xf numFmtId="0" fontId="34" fillId="0" borderId="0" xfId="0" applyFont="1"/>
    <xf numFmtId="0" fontId="34" fillId="0" borderId="0" xfId="0" applyFont="1" applyAlignment="1">
      <alignment horizontal="left" vertical="top"/>
    </xf>
    <xf numFmtId="0" fontId="6" fillId="7" borderId="2" xfId="0" applyFont="1" applyFill="1" applyBorder="1" applyAlignment="1">
      <alignment horizontal="left" vertical="top" wrapText="1"/>
    </xf>
    <xf numFmtId="9" fontId="6" fillId="4" borderId="2" xfId="2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33" fillId="6" borderId="2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9" fontId="6" fillId="4" borderId="2" xfId="2" applyFont="1" applyFill="1" applyBorder="1" applyAlignment="1">
      <alignment horizontal="center" vertical="top" textRotation="90" wrapText="1"/>
    </xf>
    <xf numFmtId="0" fontId="34" fillId="0" borderId="0" xfId="0" applyFont="1" applyAlignment="1">
      <alignment horizontal="center" textRotation="90"/>
    </xf>
    <xf numFmtId="0" fontId="4" fillId="4" borderId="1" xfId="0" applyFont="1" applyFill="1" applyBorder="1" applyAlignment="1">
      <alignment horizontal="center" vertical="center" textRotation="90" wrapText="1"/>
    </xf>
    <xf numFmtId="0" fontId="6" fillId="4" borderId="11" xfId="0" applyFont="1" applyFill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170" fontId="4" fillId="0" borderId="2" xfId="0" applyNumberFormat="1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9" fontId="6" fillId="0" borderId="1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4" fillId="2" borderId="0" xfId="0" applyFont="1" applyFill="1"/>
    <xf numFmtId="0" fontId="34" fillId="0" borderId="0" xfId="0" applyFont="1" applyAlignment="1">
      <alignment horizontal="center" vertical="center" textRotation="90"/>
    </xf>
    <xf numFmtId="0" fontId="4" fillId="2" borderId="0" xfId="0" applyFont="1" applyFill="1"/>
    <xf numFmtId="0" fontId="4" fillId="0" borderId="3" xfId="0" applyFont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31" fillId="0" borderId="2" xfId="0" applyFont="1" applyBorder="1"/>
    <xf numFmtId="0" fontId="6" fillId="4" borderId="13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left" vertical="top" wrapText="1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2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center" vertical="center" textRotation="90" wrapText="1"/>
    </xf>
    <xf numFmtId="0" fontId="23" fillId="2" borderId="3" xfId="0" applyFont="1" applyFill="1" applyBorder="1" applyAlignment="1">
      <alignment horizontal="center" vertical="center" textRotation="90" wrapText="1"/>
    </xf>
    <xf numFmtId="0" fontId="23" fillId="2" borderId="4" xfId="0" applyFont="1" applyFill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textRotation="90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top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24" fillId="4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23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textRotation="90" wrapText="1"/>
    </xf>
    <xf numFmtId="0" fontId="33" fillId="6" borderId="1" xfId="0" applyFont="1" applyFill="1" applyBorder="1" applyAlignment="1">
      <alignment horizontal="center" vertical="center" textRotation="90" wrapText="1"/>
    </xf>
    <xf numFmtId="0" fontId="33" fillId="6" borderId="3" xfId="0" applyFont="1" applyFill="1" applyBorder="1" applyAlignment="1">
      <alignment horizontal="center" vertical="center" textRotation="90" wrapText="1"/>
    </xf>
    <xf numFmtId="0" fontId="33" fillId="6" borderId="4" xfId="0" applyFont="1" applyFill="1" applyBorder="1" applyAlignment="1">
      <alignment horizontal="center" vertical="center" textRotation="90" wrapText="1"/>
    </xf>
    <xf numFmtId="0" fontId="33" fillId="6" borderId="2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textRotation="90" wrapText="1"/>
    </xf>
    <xf numFmtId="0" fontId="6" fillId="0" borderId="4" xfId="0" applyFont="1" applyBorder="1" applyAlignment="1">
      <alignment horizontal="center" vertical="top" textRotation="90" wrapText="1"/>
    </xf>
    <xf numFmtId="0" fontId="6" fillId="0" borderId="3" xfId="0" applyFont="1" applyBorder="1" applyAlignment="1">
      <alignment horizontal="center" vertical="top" textRotation="90" wrapText="1"/>
    </xf>
    <xf numFmtId="0" fontId="33" fillId="0" borderId="1" xfId="0" applyFont="1" applyBorder="1" applyAlignment="1">
      <alignment horizontal="center" vertical="center" textRotation="90" wrapText="1"/>
    </xf>
    <xf numFmtId="0" fontId="33" fillId="0" borderId="4" xfId="0" applyFont="1" applyBorder="1" applyAlignment="1">
      <alignment horizontal="center" vertical="center" textRotation="90" wrapText="1"/>
    </xf>
    <xf numFmtId="0" fontId="6" fillId="4" borderId="9" xfId="0" applyFont="1" applyFill="1" applyBorder="1" applyAlignment="1">
      <alignment horizontal="center" vertical="center" textRotation="90" wrapText="1"/>
    </xf>
    <xf numFmtId="0" fontId="6" fillId="4" borderId="11" xfId="0" applyFont="1" applyFill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3" xfId="0" applyFont="1" applyBorder="1" applyAlignment="1">
      <alignment horizontal="center" vertical="center" textRotation="90" wrapText="1"/>
    </xf>
    <xf numFmtId="17" fontId="4" fillId="2" borderId="1" xfId="0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17" fontId="23" fillId="2" borderId="1" xfId="0" applyNumberFormat="1" applyFont="1" applyFill="1" applyBorder="1" applyAlignment="1">
      <alignment horizontal="center" vertical="center"/>
    </xf>
    <xf numFmtId="17" fontId="23" fillId="2" borderId="3" xfId="0" applyNumberFormat="1" applyFont="1" applyFill="1" applyBorder="1" applyAlignment="1">
      <alignment horizontal="center" vertical="center"/>
    </xf>
    <xf numFmtId="17" fontId="23" fillId="2" borderId="4" xfId="0" applyNumberFormat="1" applyFont="1" applyFill="1" applyBorder="1" applyAlignment="1">
      <alignment horizontal="center" vertical="center"/>
    </xf>
  </cellXfs>
  <cellStyles count="9">
    <cellStyle name="Comma" xfId="8" builtinId="3"/>
    <cellStyle name="Comma 2" xfId="7" xr:uid="{9D4E39BB-BD5D-478A-8217-651AF4CBF22B}"/>
    <cellStyle name="Comma 2 2" xfId="5" xr:uid="{BB0B4303-97D4-4A59-9561-5B9D342578BD}"/>
    <cellStyle name="Comma 3 2" xfId="4" xr:uid="{C162F9C5-DB7C-43BF-A368-548EFFE1BCA2}"/>
    <cellStyle name="Currency" xfId="1" builtinId="4"/>
    <cellStyle name="Currency 3 2 2" xfId="3" xr:uid="{3ADC64D8-6A91-4AB4-AD8E-0DEB12E92307}"/>
    <cellStyle name="Normal" xfId="0" builtinId="0"/>
    <cellStyle name="Normal 6" xfId="6" xr:uid="{3FAE97E5-B1C4-4840-BF44-A89C3E564CC3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eetMetadata" Target="metadata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Relationship Id="rId27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IndrasenC/AppData/Local/Microsoft/Windows/INetCache/Content.Outlook/BRCHHHKK/FINAL%20DRAFT%20BUDGET%202017%2018%20A1%20SCHEDULE%2016%20MAY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drasenC\AppData\Local\Microsoft\Windows\INetCache\Content.Outlook\BRCHHHKK\FINAL%20DRAFT%20BUDGET%202017%2018%20A1%20SCHEDULE%2016%20MAY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sifisok/OneDrive%20-%20msunduzi.gov.za/Documents/BUDGET/2023....2024/2023%202024%20Original%20Budget_2405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fisok\OneDrive%20-%20msunduzi.gov.za\Documents\BUDGET\2023....2024\2023%202024%20Original%20Budget_2405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Documents%20and%20Settings/MadeleineJ/Local%20Settings/Temporary%20Internet%20Files/Content.Outlook/D29IB1HD/A1%20Schedule%20-%20Ver%202.3.%20%20-%2002%20December%202010%20-%2025%20April%20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deleineJ\Local%20Settings\Temporary%20Internet%20Files\Content.Outlook\D29IB1HD\A1%20Schedule%20-%20Ver%202.3.%20%20-%2002%20December%202010%20-%2025%20April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a"/>
      <sheetName val="SA13b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4e"/>
      <sheetName val="SA35"/>
      <sheetName val="SA36"/>
      <sheetName val="SA37"/>
      <sheetName val="SA38"/>
      <sheetName val="LGDB_EXPORT"/>
      <sheetName val="kpa's"/>
      <sheetName val="cds strategies 16 17"/>
      <sheetName val="FINAL DRAFT BUDGET 2017 18 A1 S"/>
      <sheetName val="DROP DOWN KEY"/>
    </sheetNames>
    <sheetDataSet>
      <sheetData sheetId="0"/>
      <sheetData sheetId="1"/>
      <sheetData sheetId="2">
        <row r="2">
          <cell r="B2" t="str">
            <v>2015/16</v>
          </cell>
        </row>
        <row r="3">
          <cell r="B3" t="str">
            <v>2014/15</v>
          </cell>
        </row>
        <row r="4">
          <cell r="B4" t="str">
            <v>2013/14</v>
          </cell>
        </row>
        <row r="5">
          <cell r="B5" t="str">
            <v>Current Year 2016/17</v>
          </cell>
        </row>
        <row r="6">
          <cell r="B6" t="str">
            <v>2016/17</v>
          </cell>
        </row>
        <row r="7">
          <cell r="B7" t="str">
            <v>2017/18 Medium Term Revenue &amp; Expenditure Framework</v>
          </cell>
        </row>
        <row r="9">
          <cell r="B9" t="str">
            <v>Audited 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2017/18</v>
          </cell>
        </row>
        <row r="16">
          <cell r="B16" t="str">
            <v>Budget Year +1 2018/19</v>
          </cell>
        </row>
        <row r="17">
          <cell r="B17" t="str">
            <v>Budget Year +2 2019/20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5">
          <cell r="B35" t="str">
            <v>Surplus/(Deficit) for the year</v>
          </cell>
        </row>
        <row r="93">
          <cell r="B93" t="str">
            <v>KZN225 Msunduzi</v>
          </cell>
        </row>
        <row r="102">
          <cell r="B102" t="str">
            <v>Table A3 Budgeted Financial Performance (revenue and expenditure by municipal vote)</v>
          </cell>
        </row>
        <row r="104">
          <cell r="B104" t="str">
            <v>Table A5 Budgeted Capital Expenditure by vote, functional classification and funding</v>
          </cell>
        </row>
      </sheetData>
      <sheetData sheetId="3"/>
      <sheetData sheetId="4">
        <row r="2">
          <cell r="A2" t="str">
            <v>Vote 1 - City Manager</v>
          </cell>
        </row>
        <row r="3">
          <cell r="A3" t="str">
            <v>Vote 2 - City Finance</v>
          </cell>
        </row>
        <row r="4">
          <cell r="A4" t="str">
            <v>Vote 3 - Community Services and Social Equity</v>
          </cell>
        </row>
        <row r="5">
          <cell r="A5" t="str">
            <v>Vote 4 - Corporate Services</v>
          </cell>
        </row>
        <row r="6">
          <cell r="A6" t="str">
            <v>Vote 5 - Infrastructure Services</v>
          </cell>
        </row>
        <row r="7">
          <cell r="A7" t="str">
            <v>Vote 6 - Sustainable Development and City Enterprises</v>
          </cell>
        </row>
        <row r="8">
          <cell r="A8" t="str">
            <v>Vote 7 - [NAME OF VOTE 7]</v>
          </cell>
        </row>
        <row r="9">
          <cell r="A9" t="str">
            <v>Vote 8 - [NAME OF VOTE 8]</v>
          </cell>
        </row>
        <row r="10">
          <cell r="A10" t="str">
            <v>Vote 9 - [NAME OF VOTE 9]</v>
          </cell>
        </row>
        <row r="11">
          <cell r="A11" t="str">
            <v>Vote 10 - [NAME OF VOTE 10]</v>
          </cell>
        </row>
        <row r="12">
          <cell r="A12" t="str">
            <v>Vote 11 - [NAME OF VOTE 11]</v>
          </cell>
        </row>
        <row r="13">
          <cell r="A13" t="str">
            <v>Vote 12 - [NAME OF VOTE 12]</v>
          </cell>
        </row>
        <row r="14">
          <cell r="A14" t="str">
            <v>Vote 13 - [NAME OF VOTE 13]</v>
          </cell>
        </row>
        <row r="15">
          <cell r="A15" t="str">
            <v>Vote 14 - [NAME OF VOTE 14]</v>
          </cell>
        </row>
        <row r="16">
          <cell r="A16" t="str">
            <v>Vote 15 - [NAME OF VOTE 15]</v>
          </cell>
        </row>
      </sheetData>
      <sheetData sheetId="5"/>
      <sheetData sheetId="6"/>
      <sheetData sheetId="7"/>
      <sheetData sheetId="8"/>
      <sheetData sheetId="9"/>
      <sheetData sheetId="10">
        <row r="5">
          <cell r="A5" t="str">
            <v>Vote 1 - City Manager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a"/>
      <sheetName val="SA13b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4e"/>
      <sheetName val="SA35"/>
      <sheetName val="SA36"/>
      <sheetName val="SA37"/>
      <sheetName val="SA38"/>
      <sheetName val="LGDB_EXPORT"/>
      <sheetName val="kpa's"/>
      <sheetName val="cds strategies 16 17"/>
      <sheetName val="FINAL DRAFT BUDGET 2017 18 A1 S"/>
      <sheetName val="DROP DOWN KEY"/>
    </sheetNames>
    <sheetDataSet>
      <sheetData sheetId="0"/>
      <sheetData sheetId="1"/>
      <sheetData sheetId="2">
        <row r="2">
          <cell r="B2" t="str">
            <v>2015/16</v>
          </cell>
        </row>
        <row r="3">
          <cell r="B3" t="str">
            <v>2014/15</v>
          </cell>
        </row>
        <row r="4">
          <cell r="B4" t="str">
            <v>2013/14</v>
          </cell>
        </row>
        <row r="5">
          <cell r="B5" t="str">
            <v>Current Year 2016/17</v>
          </cell>
        </row>
        <row r="6">
          <cell r="B6" t="str">
            <v>2016/17</v>
          </cell>
        </row>
        <row r="7">
          <cell r="B7" t="str">
            <v>2017/18 Medium Term Revenue &amp; Expenditure Framework</v>
          </cell>
        </row>
        <row r="9">
          <cell r="B9" t="str">
            <v>Audited 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2017/18</v>
          </cell>
        </row>
        <row r="16">
          <cell r="B16" t="str">
            <v>Budget Year +1 2018/19</v>
          </cell>
        </row>
        <row r="17">
          <cell r="B17" t="str">
            <v>Budget Year +2 2019/20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5">
          <cell r="B35" t="str">
            <v>Surplus/(Deficit) for the year</v>
          </cell>
        </row>
        <row r="93">
          <cell r="B93" t="str">
            <v>KZN225 Msunduzi</v>
          </cell>
        </row>
        <row r="102">
          <cell r="B102" t="str">
            <v>Table A3 Budgeted Financial Performance (revenue and expenditure by municipal vote)</v>
          </cell>
        </row>
        <row r="104">
          <cell r="B104" t="str">
            <v>Table A5 Budgeted Capital Expenditure by vote, functional classification and funding</v>
          </cell>
        </row>
      </sheetData>
      <sheetData sheetId="3"/>
      <sheetData sheetId="4">
        <row r="2">
          <cell r="A2" t="str">
            <v>Vote 1 - City Manager</v>
          </cell>
        </row>
        <row r="3">
          <cell r="A3" t="str">
            <v>Vote 2 - City Finance</v>
          </cell>
        </row>
        <row r="4">
          <cell r="A4" t="str">
            <v>Vote 3 - Community Services and Social Equity</v>
          </cell>
        </row>
        <row r="5">
          <cell r="A5" t="str">
            <v>Vote 4 - Corporate Services</v>
          </cell>
        </row>
        <row r="6">
          <cell r="A6" t="str">
            <v>Vote 5 - Infrastructure Services</v>
          </cell>
        </row>
        <row r="7">
          <cell r="A7" t="str">
            <v>Vote 6 - Sustainable Development and City Enterprises</v>
          </cell>
        </row>
        <row r="8">
          <cell r="A8" t="str">
            <v>Vote 7 - [NAME OF VOTE 7]</v>
          </cell>
        </row>
        <row r="9">
          <cell r="A9" t="str">
            <v>Vote 8 - [NAME OF VOTE 8]</v>
          </cell>
        </row>
        <row r="10">
          <cell r="A10" t="str">
            <v>Vote 9 - [NAME OF VOTE 9]</v>
          </cell>
        </row>
        <row r="11">
          <cell r="A11" t="str">
            <v>Vote 10 - [NAME OF VOTE 10]</v>
          </cell>
        </row>
        <row r="12">
          <cell r="A12" t="str">
            <v>Vote 11 - [NAME OF VOTE 11]</v>
          </cell>
        </row>
        <row r="13">
          <cell r="A13" t="str">
            <v>Vote 12 - [NAME OF VOTE 12]</v>
          </cell>
        </row>
        <row r="14">
          <cell r="A14" t="str">
            <v>Vote 13 - [NAME OF VOTE 13]</v>
          </cell>
        </row>
        <row r="15">
          <cell r="A15" t="str">
            <v>Vote 14 - [NAME OF VOTE 14]</v>
          </cell>
        </row>
        <row r="16">
          <cell r="A16" t="str">
            <v>Vote 15 - [NAME OF VOTE 15]</v>
          </cell>
        </row>
      </sheetData>
      <sheetData sheetId="5"/>
      <sheetData sheetId="6"/>
      <sheetData sheetId="7"/>
      <sheetData sheetId="8"/>
      <sheetData sheetId="9"/>
      <sheetData sheetId="10">
        <row r="5">
          <cell r="A5" t="str">
            <v>Vote 1 - City Manager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 and M Pivot"/>
      <sheetName val="Repairs and Maintanance Budget"/>
      <sheetName val="Revenue Pivot"/>
      <sheetName val="Opex Budget"/>
      <sheetName val="Capex"/>
      <sheetName val="Revenue"/>
      <sheetName val="Opex_"/>
      <sheetName val="CONSOLIDATED BUDGET (2)"/>
      <sheetName val="Sheet3"/>
      <sheetName val="Sheet2"/>
      <sheetName val="Subvote"/>
      <sheetName val="Consolidated MSC"/>
      <sheetName val="Piv Rev"/>
      <sheetName val="Revenue Budget Final"/>
      <sheetName val="Piv Opex"/>
      <sheetName val="Opex Budget Final"/>
      <sheetName val="PiVot_Capex"/>
      <sheetName val="Capex Budget Final "/>
      <sheetName val="3 Year Capital Plan"/>
      <sheetName val="Sheet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Functional Area</v>
          </cell>
          <cell r="C1" t="str">
            <v>Name</v>
          </cell>
          <cell r="D1" t="str">
            <v>Business Unit</v>
          </cell>
          <cell r="E1" t="str">
            <v>NT code</v>
          </cell>
          <cell r="F1" t="str">
            <v>NT Description</v>
          </cell>
        </row>
        <row r="2">
          <cell r="A2" t="str">
            <v>CITY MANAGER</v>
          </cell>
        </row>
        <row r="3">
          <cell r="A3">
            <v>101011</v>
          </cell>
          <cell r="B3" t="str">
            <v>011</v>
          </cell>
          <cell r="C3" t="str">
            <v>CITY MANAGER</v>
          </cell>
          <cell r="D3" t="str">
            <v>City Manager</v>
          </cell>
          <cell r="E3" t="str">
            <v>0102</v>
          </cell>
          <cell r="F3" t="str">
            <v>Executive &amp; Council/Municipal Manager</v>
          </cell>
          <cell r="G3" t="str">
            <v>Function:Executive and Council:Core Function:Municipal Manager, Town Secretary and Chief Executive</v>
          </cell>
        </row>
        <row r="4">
          <cell r="A4">
            <v>103036</v>
          </cell>
          <cell r="B4" t="str">
            <v>036</v>
          </cell>
          <cell r="C4" t="str">
            <v>CHIF AUDT EXC - MNGT</v>
          </cell>
          <cell r="D4" t="str">
            <v>City Manager</v>
          </cell>
          <cell r="E4" t="str">
            <v>0102</v>
          </cell>
          <cell r="F4" t="str">
            <v>Executive &amp; Council/Municipal Manager</v>
          </cell>
          <cell r="G4" t="str">
            <v>Function:Internal Audit:Core Function:Governance Function</v>
          </cell>
        </row>
        <row r="5">
          <cell r="A5">
            <v>103055</v>
          </cell>
          <cell r="B5" t="str">
            <v>055</v>
          </cell>
          <cell r="C5" t="str">
            <v>OFF-CITY MNGER-MNGT</v>
          </cell>
          <cell r="D5" t="str">
            <v>City Manager</v>
          </cell>
          <cell r="E5" t="str">
            <v>0191</v>
          </cell>
          <cell r="F5" t="str">
            <v>Budget &amp; Treasury Office/Not Required</v>
          </cell>
          <cell r="G5" t="str">
            <v>Function:Finance and Administration:Core Function:Marketing, Customer Relations, Publicity and Media Co-ordination</v>
          </cell>
        </row>
        <row r="6">
          <cell r="A6">
            <v>103057</v>
          </cell>
          <cell r="B6" t="str">
            <v>057</v>
          </cell>
          <cell r="C6" t="str">
            <v>POLITICAL SUPP- MNGT</v>
          </cell>
          <cell r="D6" t="str">
            <v>City Manager</v>
          </cell>
          <cell r="E6" t="str">
            <v>0102</v>
          </cell>
          <cell r="F6" t="str">
            <v>Executive &amp; Council/Municipal Manager</v>
          </cell>
          <cell r="G6" t="str">
            <v>Function:Executive and Council:Core Function:Municipal Manager, Town Secretary and Chief Executive</v>
          </cell>
        </row>
        <row r="7">
          <cell r="A7">
            <v>103058</v>
          </cell>
          <cell r="B7" t="str">
            <v>058</v>
          </cell>
          <cell r="C7" t="str">
            <v>STRATGIC PLANNG-MNGT</v>
          </cell>
          <cell r="D7" t="str">
            <v>City Manager</v>
          </cell>
          <cell r="E7" t="str">
            <v>0301</v>
          </cell>
          <cell r="F7" t="str">
            <v>Planning and Development/Economic Development/Planning</v>
          </cell>
          <cell r="G7" t="str">
            <v>Function:Planning and Development:Core Function:Corporate Wide Strategic Planning (IDPs, LEDs)</v>
          </cell>
        </row>
        <row r="8">
          <cell r="A8">
            <v>104010</v>
          </cell>
          <cell r="B8" t="str">
            <v>010</v>
          </cell>
          <cell r="C8" t="str">
            <v>OFFICE -SPEKR&amp;CH WHP</v>
          </cell>
          <cell r="D8" t="str">
            <v>City Manager</v>
          </cell>
          <cell r="E8" t="str">
            <v>0101</v>
          </cell>
          <cell r="F8" t="str">
            <v>Executive &amp; Council/Mayor and Council</v>
          </cell>
          <cell r="G8" t="str">
            <v>Function:Executive and Council:Core Function:Mayor and Council</v>
          </cell>
        </row>
        <row r="9">
          <cell r="A9">
            <v>104013</v>
          </cell>
          <cell r="B9" t="str">
            <v>013</v>
          </cell>
          <cell r="C9" t="str">
            <v>MAYOR &amp; DEPUTY MAYOR</v>
          </cell>
          <cell r="D9" t="str">
            <v>City Manager</v>
          </cell>
          <cell r="E9" t="str">
            <v>0101</v>
          </cell>
          <cell r="F9" t="str">
            <v>Executive &amp; Council/Mayor and Council</v>
          </cell>
          <cell r="G9" t="str">
            <v>Function:Executive and Council:Core Function:Mayor and Council</v>
          </cell>
        </row>
        <row r="10">
          <cell r="A10">
            <v>104014</v>
          </cell>
          <cell r="B10" t="str">
            <v>014</v>
          </cell>
          <cell r="C10" t="str">
            <v>IDP</v>
          </cell>
          <cell r="D10" t="str">
            <v>City Manager</v>
          </cell>
          <cell r="E10" t="str">
            <v>0301</v>
          </cell>
          <cell r="F10" t="str">
            <v>Planning and Development/Economic Development/Planning</v>
          </cell>
          <cell r="G10" t="str">
            <v>Function:Planning and Development:Core Function:Corporate Wide Strategic Planning (IDPs, LEDs)</v>
          </cell>
        </row>
        <row r="11">
          <cell r="A11">
            <v>104015</v>
          </cell>
          <cell r="B11" t="str">
            <v>015</v>
          </cell>
          <cell r="C11" t="str">
            <v>WARD COMMITTEES</v>
          </cell>
          <cell r="D11" t="str">
            <v>City Manager</v>
          </cell>
          <cell r="E11" t="str">
            <v>0102</v>
          </cell>
          <cell r="F11" t="str">
            <v>Executive &amp; Council/Municipal Manager</v>
          </cell>
          <cell r="G11" t="str">
            <v>Function:Executive and Council:Core Function:Municipal Manager, Town Secretary and Chief Executive</v>
          </cell>
        </row>
        <row r="12">
          <cell r="A12">
            <v>104016</v>
          </cell>
          <cell r="B12" t="str">
            <v>016</v>
          </cell>
          <cell r="C12" t="str">
            <v>OFFICE - MPAC CHAIR</v>
          </cell>
          <cell r="D12" t="str">
            <v>City Manager</v>
          </cell>
          <cell r="E12" t="str">
            <v>0102</v>
          </cell>
          <cell r="F12" t="str">
            <v>Executive &amp; Council/Municipal Manager</v>
          </cell>
          <cell r="G12" t="str">
            <v>Function:Executive and Council:Core Function:Municipal Manager, Town Secretary and Chief Executive</v>
          </cell>
        </row>
        <row r="13">
          <cell r="A13">
            <v>104017</v>
          </cell>
          <cell r="B13" t="str">
            <v>017</v>
          </cell>
          <cell r="C13" t="str">
            <v>YOUTH DEVELOPMENT</v>
          </cell>
          <cell r="D13" t="str">
            <v>City Manager</v>
          </cell>
          <cell r="E13" t="str">
            <v>0102</v>
          </cell>
          <cell r="F13" t="str">
            <v>Executive &amp; Council/Municipal Manager</v>
          </cell>
          <cell r="G13" t="str">
            <v>Function:Executive and Council:Core Function:Municipal Manager, Town Secretary and Chief Executive</v>
          </cell>
        </row>
        <row r="14">
          <cell r="A14">
            <v>104018</v>
          </cell>
          <cell r="B14" t="str">
            <v>018</v>
          </cell>
          <cell r="C14" t="str">
            <v>PURP</v>
          </cell>
          <cell r="D14" t="str">
            <v>City Manager</v>
          </cell>
          <cell r="E14" t="str">
            <v>0301</v>
          </cell>
          <cell r="F14" t="str">
            <v>Planning and Development/Economic Development/Planning</v>
          </cell>
          <cell r="G14" t="str">
            <v>Function:Planning and Development:Core Function:Corporate Wide Strategic Planning (IDPs, LEDs)</v>
          </cell>
        </row>
        <row r="15">
          <cell r="A15">
            <v>104019</v>
          </cell>
          <cell r="B15" t="str">
            <v>019</v>
          </cell>
          <cell r="C15" t="str">
            <v>CITY DEVELOPMENT</v>
          </cell>
          <cell r="D15" t="str">
            <v>City Manager</v>
          </cell>
          <cell r="E15" t="str">
            <v>0301</v>
          </cell>
          <cell r="F15" t="str">
            <v>Planning and Development/Economic Development/Planning</v>
          </cell>
          <cell r="G15" t="str">
            <v>Function:Planning and Development:Core Function:Corporate Wide Strategic Planning (IDPs, LEDs)</v>
          </cell>
        </row>
        <row r="16">
          <cell r="A16">
            <v>104052</v>
          </cell>
          <cell r="B16" t="str">
            <v>052</v>
          </cell>
          <cell r="C16" t="str">
            <v>FORENSIC INV</v>
          </cell>
          <cell r="D16" t="str">
            <v>City Manager</v>
          </cell>
          <cell r="E16" t="str">
            <v>0102</v>
          </cell>
          <cell r="F16" t="str">
            <v>Executive &amp; Council/Municipal Manager</v>
          </cell>
          <cell r="G16" t="str">
            <v>Function:Internal Audit:Core Function:Governance Function</v>
          </cell>
        </row>
        <row r="17">
          <cell r="A17">
            <v>104053</v>
          </cell>
          <cell r="B17" t="str">
            <v>053</v>
          </cell>
          <cell r="C17" t="str">
            <v>ASSURANCE</v>
          </cell>
          <cell r="D17" t="str">
            <v>City Manager</v>
          </cell>
          <cell r="E17" t="str">
            <v>0102</v>
          </cell>
          <cell r="F17" t="str">
            <v>Executive &amp; Council/Municipal Manager</v>
          </cell>
          <cell r="G17" t="str">
            <v>Function:Internal Audit:Core Function:Governance Function</v>
          </cell>
        </row>
        <row r="18">
          <cell r="A18">
            <v>104054</v>
          </cell>
          <cell r="B18" t="str">
            <v>054</v>
          </cell>
          <cell r="C18" t="str">
            <v>CHIEF RISK OFFICER</v>
          </cell>
          <cell r="D18" t="str">
            <v>City Manager</v>
          </cell>
          <cell r="E18" t="str">
            <v>0102</v>
          </cell>
          <cell r="F18" t="str">
            <v>Executive &amp; Council/Municipal Manager</v>
          </cell>
          <cell r="G18" t="str">
            <v>Function:Internal Audit:Core Function:Governance Function</v>
          </cell>
        </row>
        <row r="19">
          <cell r="A19">
            <v>104056</v>
          </cell>
          <cell r="B19" t="str">
            <v>056</v>
          </cell>
          <cell r="C19" t="str">
            <v>MAYORALTY</v>
          </cell>
          <cell r="D19" t="str">
            <v>City Manager</v>
          </cell>
          <cell r="E19" t="str">
            <v>0102</v>
          </cell>
          <cell r="F19" t="str">
            <v>Executive &amp; Council/Municipal Manager</v>
          </cell>
          <cell r="G19" t="str">
            <v>Function:Executive and Council:Core Function:Municipal Manager, Town Secretary and Chief Executive</v>
          </cell>
        </row>
        <row r="20">
          <cell r="A20">
            <v>104503</v>
          </cell>
          <cell r="B20" t="str">
            <v>503</v>
          </cell>
          <cell r="C20" t="str">
            <v>ORG CMPLNC PRFC&amp;MNGT</v>
          </cell>
          <cell r="D20" t="str">
            <v>City Manager</v>
          </cell>
          <cell r="E20" t="str">
            <v>0102</v>
          </cell>
          <cell r="F20" t="str">
            <v>Executive &amp; Council/Municipal Manager</v>
          </cell>
          <cell r="G20" t="str">
            <v>Function:Executive and Council:Core Function:Municipal Manager, Town Secretary and Chief Executive</v>
          </cell>
        </row>
        <row r="21">
          <cell r="A21">
            <v>104509</v>
          </cell>
          <cell r="B21" t="str">
            <v>509</v>
          </cell>
          <cell r="C21" t="str">
            <v>COMMUNICATIONS &amp; IGR</v>
          </cell>
          <cell r="D21" t="str">
            <v>City Manager</v>
          </cell>
          <cell r="E21" t="str">
            <v>0101</v>
          </cell>
          <cell r="F21" t="str">
            <v>Executive &amp; Council/Mayor and Council</v>
          </cell>
          <cell r="G21" t="str">
            <v>Function:Executive and Council:Core Function:Mayor and Council</v>
          </cell>
        </row>
        <row r="22">
          <cell r="A22">
            <v>104510</v>
          </cell>
          <cell r="B22" t="str">
            <v>510</v>
          </cell>
          <cell r="C22" t="str">
            <v>PROTECTION VIP</v>
          </cell>
          <cell r="D22" t="str">
            <v>City Manager</v>
          </cell>
          <cell r="E22" t="str">
            <v>0101</v>
          </cell>
          <cell r="F22" t="str">
            <v>Executive &amp; Council/Mayor and Council</v>
          </cell>
          <cell r="G22" t="str">
            <v>Function:Executive and Council:Core Function:Mayor and Council</v>
          </cell>
        </row>
        <row r="23">
          <cell r="A23">
            <v>104528</v>
          </cell>
          <cell r="B23" t="str">
            <v>528</v>
          </cell>
          <cell r="C23" t="str">
            <v>CALL CENTRE MNGT</v>
          </cell>
          <cell r="D23" t="str">
            <v>City Manager</v>
          </cell>
          <cell r="E23" t="str">
            <v>0203</v>
          </cell>
          <cell r="F23" t="str">
            <v>Corporate Services/Information Technology</v>
          </cell>
          <cell r="G23" t="str">
            <v>Function:Finance and Administration:Core Function:Information Technology</v>
          </cell>
        </row>
        <row r="24">
          <cell r="A24" t="str">
            <v>FINANCE</v>
          </cell>
          <cell r="B24" t="str">
            <v>NCE</v>
          </cell>
        </row>
        <row r="25">
          <cell r="A25">
            <v>202035</v>
          </cell>
          <cell r="B25" t="str">
            <v>035</v>
          </cell>
          <cell r="C25" t="str">
            <v>G M - CFO</v>
          </cell>
          <cell r="D25" t="str">
            <v>Budget and Treasury Office</v>
          </cell>
          <cell r="E25" t="str">
            <v>0191</v>
          </cell>
          <cell r="F25" t="str">
            <v>Budget &amp; Treasury Office/Not Required</v>
          </cell>
          <cell r="G25" t="str">
            <v>Function:Finance and Administration:Core Function:Finance</v>
          </cell>
        </row>
        <row r="26">
          <cell r="A26">
            <v>203012</v>
          </cell>
          <cell r="B26" t="str">
            <v>012</v>
          </cell>
          <cell r="C26" t="str">
            <v>SUPPLY CHAIN - MNGT</v>
          </cell>
          <cell r="D26" t="str">
            <v>Budget and Treasury Office</v>
          </cell>
          <cell r="E26" t="str">
            <v>0191</v>
          </cell>
          <cell r="F26" t="str">
            <v>Budget &amp; Treasury Office/Not Required</v>
          </cell>
          <cell r="G26" t="str">
            <v>Function:Finance and Administration:Core Function:Supply Chain Management</v>
          </cell>
        </row>
        <row r="27">
          <cell r="A27">
            <v>203030</v>
          </cell>
          <cell r="B27" t="str">
            <v>030</v>
          </cell>
          <cell r="C27" t="str">
            <v>EXPENDITURE - MNGT</v>
          </cell>
          <cell r="D27" t="str">
            <v>Budget and Treasury Office</v>
          </cell>
          <cell r="E27" t="str">
            <v>0191</v>
          </cell>
          <cell r="F27" t="str">
            <v>Budget &amp; Treasury Office/Not Required</v>
          </cell>
          <cell r="G27" t="str">
            <v>Function:Finance and Administration:Core Function:Finance</v>
          </cell>
        </row>
        <row r="28">
          <cell r="A28">
            <v>203031</v>
          </cell>
          <cell r="B28" t="str">
            <v>031</v>
          </cell>
          <cell r="C28" t="str">
            <v>FNCE GOV &amp; PRFM MNGT</v>
          </cell>
          <cell r="D28" t="str">
            <v>Budget and Treasury Office</v>
          </cell>
          <cell r="E28" t="str">
            <v>0191</v>
          </cell>
          <cell r="F28" t="str">
            <v>Budget &amp; Treasury Office/Not Required</v>
          </cell>
          <cell r="G28" t="str">
            <v>Function:Finance and Administration:Core Function:Finance</v>
          </cell>
        </row>
        <row r="29">
          <cell r="A29">
            <v>203045</v>
          </cell>
          <cell r="B29" t="str">
            <v>045</v>
          </cell>
          <cell r="C29" t="str">
            <v>ICT - SUPPORT</v>
          </cell>
          <cell r="D29" t="str">
            <v>Budget and Treasury Office</v>
          </cell>
          <cell r="E29" t="str">
            <v>0191</v>
          </cell>
          <cell r="F29" t="str">
            <v>Budget &amp; Treasury Office/Not Required</v>
          </cell>
          <cell r="G29" t="str">
            <v>Function:Finance and Administration:Core Function:Finance</v>
          </cell>
        </row>
        <row r="30">
          <cell r="A30">
            <v>203047</v>
          </cell>
          <cell r="B30" t="str">
            <v>047</v>
          </cell>
          <cell r="C30" t="str">
            <v>BUD PLN IMPL&amp;MT_MNGT</v>
          </cell>
          <cell r="D30" t="str">
            <v>Budget and Treasury Office</v>
          </cell>
          <cell r="E30" t="str">
            <v>0191</v>
          </cell>
          <cell r="F30" t="str">
            <v>Budget &amp; Treasury Office/Not Required</v>
          </cell>
          <cell r="G30" t="str">
            <v>Function:Finance and Administration:Core Function:Budget and Treasury Office</v>
          </cell>
        </row>
        <row r="31">
          <cell r="A31">
            <v>203049</v>
          </cell>
          <cell r="B31" t="str">
            <v>049</v>
          </cell>
          <cell r="C31" t="str">
            <v>REVENUE - MNGT</v>
          </cell>
          <cell r="D31" t="str">
            <v>Budget and Treasury Office</v>
          </cell>
          <cell r="E31" t="str">
            <v>0191</v>
          </cell>
          <cell r="F31" t="str">
            <v>Budget &amp; Treasury Office/Not Required</v>
          </cell>
          <cell r="G31" t="str">
            <v>Function:Finance and Administration:Core Function:Finance</v>
          </cell>
        </row>
        <row r="32">
          <cell r="A32">
            <v>203060</v>
          </cell>
          <cell r="B32" t="str">
            <v>060</v>
          </cell>
          <cell r="C32" t="str">
            <v>GENERAL - FIN GOV</v>
          </cell>
          <cell r="D32" t="str">
            <v>Budget and Treasury Office</v>
          </cell>
          <cell r="E32" t="str">
            <v>0191</v>
          </cell>
          <cell r="F32" t="str">
            <v>Budget &amp; Treasury Office/Not Required</v>
          </cell>
          <cell r="G32" t="str">
            <v>Function:Finance and Administration:Core Function:Finance</v>
          </cell>
        </row>
        <row r="33">
          <cell r="A33">
            <v>203554</v>
          </cell>
          <cell r="B33" t="str">
            <v>554</v>
          </cell>
          <cell r="C33" t="str">
            <v>ASSET &amp; LIAB - MNGT</v>
          </cell>
          <cell r="D33" t="str">
            <v>Budget and Treasury Office</v>
          </cell>
          <cell r="E33" t="str">
            <v>0191</v>
          </cell>
          <cell r="F33" t="str">
            <v>Budget &amp; Treasury Office/Not Required</v>
          </cell>
          <cell r="G33" t="str">
            <v>Function:Finance and Administration:Core Function:Asset Management</v>
          </cell>
        </row>
        <row r="34">
          <cell r="A34">
            <v>204020</v>
          </cell>
          <cell r="B34" t="str">
            <v>020</v>
          </cell>
          <cell r="C34" t="str">
            <v>UTLTY SV -CONS BILL</v>
          </cell>
          <cell r="D34" t="str">
            <v>Budget and Treasury Office</v>
          </cell>
          <cell r="E34" t="str">
            <v>0191</v>
          </cell>
          <cell r="F34" t="str">
            <v>Budget &amp; Treasury Office/Not Required</v>
          </cell>
          <cell r="G34" t="str">
            <v>Function:Finance and Administration:Core Function:Finance</v>
          </cell>
        </row>
        <row r="35">
          <cell r="A35">
            <v>204021</v>
          </cell>
          <cell r="B35" t="str">
            <v>021</v>
          </cell>
          <cell r="C35" t="str">
            <v>UTLTY SV - HSG RENT</v>
          </cell>
          <cell r="D35" t="str">
            <v>Budget and Treasury Office</v>
          </cell>
          <cell r="E35" t="str">
            <v>0191</v>
          </cell>
          <cell r="F35" t="str">
            <v>Budget &amp; Treasury Office/Not Required</v>
          </cell>
          <cell r="G35" t="str">
            <v>Function:Finance and Administration:Core Function:Finance</v>
          </cell>
        </row>
        <row r="36">
          <cell r="A36">
            <v>204022</v>
          </cell>
          <cell r="B36" t="str">
            <v>022</v>
          </cell>
          <cell r="C36" t="str">
            <v>RATES_AUX REVENUE</v>
          </cell>
          <cell r="D36" t="str">
            <v>Budget and Treasury Office</v>
          </cell>
          <cell r="E36" t="str">
            <v>0191</v>
          </cell>
          <cell r="F36" t="str">
            <v>Budget &amp; Treasury Office/Not Required</v>
          </cell>
          <cell r="G36" t="str">
            <v>Function:Finance and Administration:Core Function:Finance</v>
          </cell>
        </row>
        <row r="37">
          <cell r="A37">
            <v>204023</v>
          </cell>
          <cell r="B37" t="str">
            <v>023</v>
          </cell>
          <cell r="C37" t="str">
            <v>DEBTORS MANAGEMENT</v>
          </cell>
          <cell r="D37" t="str">
            <v>Budget and Treasury Office</v>
          </cell>
          <cell r="E37" t="str">
            <v>0191</v>
          </cell>
          <cell r="F37" t="str">
            <v>Budget &amp; Treasury Office/Not Required</v>
          </cell>
          <cell r="G37" t="str">
            <v>Function:Finance and Administration:Core Function:Finance</v>
          </cell>
        </row>
        <row r="38">
          <cell r="A38">
            <v>204024</v>
          </cell>
          <cell r="B38" t="str">
            <v>024</v>
          </cell>
          <cell r="C38" t="str">
            <v>CUSTOMER CARE</v>
          </cell>
          <cell r="D38" t="str">
            <v>Budget and Treasury Office</v>
          </cell>
          <cell r="E38" t="str">
            <v>0191</v>
          </cell>
          <cell r="F38" t="str">
            <v>Budget &amp; Treasury Office/Not Required</v>
          </cell>
          <cell r="G38" t="str">
            <v>Function:Finance and Administration:Core Function:Finance</v>
          </cell>
        </row>
        <row r="39">
          <cell r="A39">
            <v>204025</v>
          </cell>
          <cell r="B39" t="str">
            <v>025</v>
          </cell>
          <cell r="C39" t="str">
            <v>LOSS CONTROL</v>
          </cell>
          <cell r="D39" t="str">
            <v>Budget and Treasury Office</v>
          </cell>
          <cell r="E39" t="str">
            <v>0191</v>
          </cell>
          <cell r="F39" t="str">
            <v>Budget &amp; Treasury Office/Not Required</v>
          </cell>
          <cell r="G39" t="str">
            <v>Function:Finance and Administration:Core Function:Asset Management</v>
          </cell>
        </row>
        <row r="40">
          <cell r="A40">
            <v>204026</v>
          </cell>
          <cell r="B40" t="str">
            <v>026</v>
          </cell>
          <cell r="C40" t="str">
            <v>ASSETS</v>
          </cell>
          <cell r="D40" t="str">
            <v>Budget and Treasury Office</v>
          </cell>
          <cell r="E40" t="str">
            <v>0191</v>
          </cell>
          <cell r="F40" t="str">
            <v>Budget &amp; Treasury Office/Not Required</v>
          </cell>
          <cell r="G40" t="str">
            <v>Function:Finance and Administration:Core Function:Asset Management</v>
          </cell>
        </row>
        <row r="41">
          <cell r="A41">
            <v>204027</v>
          </cell>
          <cell r="B41" t="str">
            <v>027</v>
          </cell>
          <cell r="C41" t="str">
            <v>BUDGET PLANNING</v>
          </cell>
          <cell r="D41" t="str">
            <v>Budget and Treasury Office</v>
          </cell>
          <cell r="E41" t="str">
            <v>0191</v>
          </cell>
          <cell r="F41" t="str">
            <v>Budget &amp; Treasury Office/Not Required</v>
          </cell>
          <cell r="G41" t="str">
            <v>Function:Finance and Administration:Core Function:Budget and Treasury Office</v>
          </cell>
        </row>
        <row r="42">
          <cell r="A42">
            <v>204028</v>
          </cell>
          <cell r="B42" t="str">
            <v>028</v>
          </cell>
          <cell r="C42" t="str">
            <v>VENDORS - INTERNAL P</v>
          </cell>
          <cell r="D42" t="str">
            <v>Budget and Treasury Office</v>
          </cell>
          <cell r="E42" t="str">
            <v>0191</v>
          </cell>
          <cell r="F42" t="str">
            <v>Budget &amp; Treasury Office/Not Required</v>
          </cell>
          <cell r="G42" t="str">
            <v>Function:Finance and Administration:Core Function:Budget and Treasury Office</v>
          </cell>
        </row>
        <row r="43">
          <cell r="A43">
            <v>204029</v>
          </cell>
          <cell r="B43" t="str">
            <v>029</v>
          </cell>
          <cell r="C43" t="str">
            <v>INTERNAL CONTROLS</v>
          </cell>
          <cell r="D43" t="str">
            <v>Budget and Treasury Office</v>
          </cell>
          <cell r="E43" t="str">
            <v>0191</v>
          </cell>
          <cell r="F43" t="str">
            <v>Budget &amp; Treasury Office/Not Required</v>
          </cell>
          <cell r="G43" t="str">
            <v>Function:Finance and Administration:Core Function:Finance</v>
          </cell>
        </row>
        <row r="44">
          <cell r="A44">
            <v>204032</v>
          </cell>
          <cell r="B44" t="str">
            <v>032</v>
          </cell>
          <cell r="C44" t="str">
            <v>COMPL &amp; REPORTNG</v>
          </cell>
          <cell r="D44" t="str">
            <v>Budget and Treasury Office</v>
          </cell>
          <cell r="E44" t="str">
            <v>0191</v>
          </cell>
          <cell r="F44" t="str">
            <v>Budget &amp; Treasury Office/Not Required</v>
          </cell>
          <cell r="G44" t="str">
            <v>Function:Finance and Administration:Core Function:Finance</v>
          </cell>
        </row>
        <row r="45">
          <cell r="A45">
            <v>204033</v>
          </cell>
          <cell r="B45" t="str">
            <v>033</v>
          </cell>
          <cell r="C45" t="str">
            <v>FINANCIAL PERFOMANCE</v>
          </cell>
          <cell r="D45" t="str">
            <v>Budget and Treasury Office</v>
          </cell>
          <cell r="E45" t="str">
            <v>0191</v>
          </cell>
          <cell r="F45" t="str">
            <v>Budget &amp; Treasury Office/Not Required</v>
          </cell>
          <cell r="G45" t="str">
            <v>Function:Finance and Administration:Core Function:Finance</v>
          </cell>
        </row>
        <row r="46">
          <cell r="A46">
            <v>204037</v>
          </cell>
          <cell r="B46" t="str">
            <v>037</v>
          </cell>
          <cell r="C46" t="str">
            <v>LOGISTIC</v>
          </cell>
          <cell r="D46" t="str">
            <v>Budget and Treasury Office</v>
          </cell>
          <cell r="E46" t="str">
            <v>0191</v>
          </cell>
          <cell r="F46" t="str">
            <v>Budget &amp; Treasury Office/Not Required</v>
          </cell>
          <cell r="G46" t="str">
            <v>Function:Finance and Administration:Core Function:Supply Chain Management</v>
          </cell>
        </row>
        <row r="47">
          <cell r="A47">
            <v>204039</v>
          </cell>
          <cell r="B47" t="str">
            <v>039</v>
          </cell>
          <cell r="C47" t="str">
            <v>FIN &amp; CASH MNGT</v>
          </cell>
          <cell r="D47" t="str">
            <v>Budget and Treasury Office</v>
          </cell>
          <cell r="E47" t="str">
            <v>0191</v>
          </cell>
          <cell r="F47" t="str">
            <v>Budget &amp; Treasury Office/Not Required</v>
          </cell>
          <cell r="G47" t="str">
            <v>Function:Finance and Administration:Core Function:Budget and Treasury Office</v>
          </cell>
        </row>
        <row r="48">
          <cell r="A48">
            <v>204040</v>
          </cell>
          <cell r="B48" t="str">
            <v>040</v>
          </cell>
          <cell r="C48" t="str">
            <v>INSURANCE MNGT</v>
          </cell>
          <cell r="D48" t="str">
            <v>Budget and Treasury Office</v>
          </cell>
          <cell r="E48" t="str">
            <v>0191</v>
          </cell>
          <cell r="F48" t="str">
            <v>Budget &amp; Treasury Office/Not Required</v>
          </cell>
          <cell r="G48" t="str">
            <v>Function:Finance and Administration:Core Function:Finance</v>
          </cell>
        </row>
        <row r="49">
          <cell r="A49">
            <v>204041</v>
          </cell>
          <cell r="B49" t="str">
            <v>041</v>
          </cell>
          <cell r="C49" t="str">
            <v>PAY OFFICE</v>
          </cell>
          <cell r="D49" t="str">
            <v>Budget and Treasury Office</v>
          </cell>
          <cell r="E49" t="str">
            <v>0191</v>
          </cell>
          <cell r="F49" t="str">
            <v>Budget &amp; Treasury Office/Not Required</v>
          </cell>
          <cell r="G49" t="str">
            <v>Function:Finance and Administration:Core Function:Finance</v>
          </cell>
        </row>
        <row r="50">
          <cell r="A50">
            <v>204043</v>
          </cell>
          <cell r="B50" t="str">
            <v>043</v>
          </cell>
          <cell r="C50" t="str">
            <v>CREDITORS</v>
          </cell>
          <cell r="D50" t="str">
            <v>Budget and Treasury Office</v>
          </cell>
          <cell r="E50" t="str">
            <v>0191</v>
          </cell>
          <cell r="F50" t="str">
            <v>Budget &amp; Treasury Office/Not Required</v>
          </cell>
          <cell r="G50" t="str">
            <v>Function:Finance and Administration:Core Function:Finance</v>
          </cell>
        </row>
        <row r="51">
          <cell r="A51">
            <v>204046</v>
          </cell>
          <cell r="B51" t="str">
            <v>046</v>
          </cell>
          <cell r="C51" t="str">
            <v>COMP ANALYSIS</v>
          </cell>
          <cell r="D51" t="str">
            <v>Budget and Treasury Office</v>
          </cell>
          <cell r="E51" t="str">
            <v>0191</v>
          </cell>
          <cell r="F51" t="str">
            <v>Budget &amp; Treasury Office/Not Required</v>
          </cell>
          <cell r="G51" t="str">
            <v>Function:Finance and Administration:Core Function:Finance</v>
          </cell>
        </row>
        <row r="52">
          <cell r="A52">
            <v>204048</v>
          </cell>
          <cell r="B52" t="str">
            <v>048</v>
          </cell>
          <cell r="C52" t="str">
            <v>BUDGET PLANNING_ IMP</v>
          </cell>
          <cell r="D52" t="str">
            <v>Budget and Treasury Office</v>
          </cell>
          <cell r="E52" t="str">
            <v>0191</v>
          </cell>
          <cell r="F52" t="str">
            <v>Budget &amp; Treasury Office/Not Required</v>
          </cell>
          <cell r="G52" t="str">
            <v>Function:Finance and Administration:Core Function:Budget and Treasury Office</v>
          </cell>
        </row>
        <row r="53">
          <cell r="A53">
            <v>204050</v>
          </cell>
          <cell r="B53" t="str">
            <v>050</v>
          </cell>
          <cell r="C53" t="str">
            <v>DEMAND &amp; ACQUISTION</v>
          </cell>
          <cell r="D53" t="str">
            <v>Budget and Treasury Office</v>
          </cell>
          <cell r="E53" t="str">
            <v>0191</v>
          </cell>
          <cell r="F53" t="str">
            <v>Budget &amp; Treasury Office/Not Required</v>
          </cell>
          <cell r="G53" t="str">
            <v>Function:Finance and Administration:Core Function:Supply Chain Management</v>
          </cell>
        </row>
        <row r="54">
          <cell r="A54">
            <v>204051</v>
          </cell>
          <cell r="B54" t="str">
            <v>051</v>
          </cell>
          <cell r="C54" t="str">
            <v>BIDS CNTRCTS &amp; MONIT</v>
          </cell>
          <cell r="D54" t="str">
            <v>Budget and Treasury Office</v>
          </cell>
          <cell r="E54" t="str">
            <v>0191</v>
          </cell>
          <cell r="F54" t="str">
            <v>Budget &amp; Treasury Office/Not Required</v>
          </cell>
          <cell r="G54" t="str">
            <v>Function:Finance and Administration:Core Function:Supply Chain Management</v>
          </cell>
        </row>
        <row r="55">
          <cell r="A55">
            <v>204061</v>
          </cell>
          <cell r="B55" t="str">
            <v>061</v>
          </cell>
          <cell r="C55" t="str">
            <v>FORESTRY - RES COST</v>
          </cell>
          <cell r="D55" t="str">
            <v>Budget and Treasury Office</v>
          </cell>
          <cell r="E55" t="str">
            <v>1404</v>
          </cell>
          <cell r="F55" t="str">
            <v>Other/Forestry</v>
          </cell>
          <cell r="G55" t="str">
            <v>Function:Other:Core Function:Forestry</v>
          </cell>
        </row>
        <row r="56">
          <cell r="A56">
            <v>204064</v>
          </cell>
          <cell r="B56" t="str">
            <v>064</v>
          </cell>
          <cell r="C56" t="str">
            <v>TRNSPRT - RES COST</v>
          </cell>
          <cell r="D56" t="str">
            <v>Budget and Treasury Office</v>
          </cell>
          <cell r="E56" t="str">
            <v>1101</v>
          </cell>
          <cell r="F56" t="str">
            <v>Road Transport/Roads</v>
          </cell>
          <cell r="G56" t="str">
            <v>Function:Road Transport:Core Function:Roads</v>
          </cell>
        </row>
        <row r="57">
          <cell r="A57">
            <v>204065</v>
          </cell>
          <cell r="B57" t="str">
            <v>065</v>
          </cell>
          <cell r="C57" t="str">
            <v>QUARRY - RES COST</v>
          </cell>
          <cell r="D57" t="str">
            <v>Budget and Treasury Office</v>
          </cell>
          <cell r="E57" t="str">
            <v>1101</v>
          </cell>
          <cell r="F57" t="str">
            <v>Road Transport/Roads</v>
          </cell>
          <cell r="G57" t="str">
            <v>Function:Road Transport:Core Function:Roads</v>
          </cell>
        </row>
        <row r="58">
          <cell r="A58">
            <v>204069</v>
          </cell>
          <cell r="B58" t="str">
            <v>069</v>
          </cell>
          <cell r="C58" t="str">
            <v>SOBANTU OFFICE</v>
          </cell>
          <cell r="D58" t="str">
            <v>Budget and Treasury Office</v>
          </cell>
          <cell r="E58" t="str">
            <v>1305</v>
          </cell>
          <cell r="F58" t="str">
            <v>Electricity /No Split Total</v>
          </cell>
          <cell r="G58" t="str">
            <v>Function:Energy Sources:Core Function:Electricity</v>
          </cell>
        </row>
        <row r="59">
          <cell r="A59">
            <v>204104</v>
          </cell>
          <cell r="B59" t="str">
            <v>104</v>
          </cell>
          <cell r="C59" t="str">
            <v>FINANCIAL MANAGER</v>
          </cell>
          <cell r="D59" t="str">
            <v>Budget and Treasury Office</v>
          </cell>
          <cell r="E59" t="str">
            <v>0191</v>
          </cell>
          <cell r="F59" t="str">
            <v>Budget &amp; Treasury Office/Not Required</v>
          </cell>
          <cell r="G59" t="str">
            <v>Function:Finance and Administration:Core Function:Budget and Treasury Office</v>
          </cell>
        </row>
        <row r="60">
          <cell r="A60">
            <v>204160</v>
          </cell>
          <cell r="B60" t="str">
            <v>160</v>
          </cell>
          <cell r="C60" t="str">
            <v>FLT MNGT TRNS &amp; PLNT</v>
          </cell>
          <cell r="D60" t="str">
            <v>Budget and Treasury Office</v>
          </cell>
          <cell r="E60" t="str">
            <v>0191</v>
          </cell>
          <cell r="F60" t="str">
            <v>Budget &amp; Treasury Office/Not Required</v>
          </cell>
          <cell r="G60" t="str">
            <v>Function:Finance and Administration:Core Function:Asset Management</v>
          </cell>
        </row>
        <row r="61">
          <cell r="A61">
            <v>204165</v>
          </cell>
          <cell r="B61" t="str">
            <v>165</v>
          </cell>
          <cell r="C61" t="str">
            <v>LOGISTIC-FUEL &amp; LUBR</v>
          </cell>
          <cell r="D61" t="str">
            <v>Budget and Treasury Office</v>
          </cell>
          <cell r="E61" t="str">
            <v>0191</v>
          </cell>
          <cell r="F61" t="str">
            <v>Budget &amp; Treasury Office/Not Required</v>
          </cell>
          <cell r="G61" t="str">
            <v>Function:Finance and Administration:Core Function:Supply Chain Management</v>
          </cell>
        </row>
        <row r="62">
          <cell r="A62">
            <v>204170</v>
          </cell>
          <cell r="B62" t="str">
            <v>170</v>
          </cell>
          <cell r="C62" t="str">
            <v>FLT MNGT HEAD OFFICE</v>
          </cell>
          <cell r="D62" t="str">
            <v>Budget and Treasury Office</v>
          </cell>
          <cell r="E62" t="str">
            <v>0191</v>
          </cell>
          <cell r="F62" t="str">
            <v>Budget &amp; Treasury Office/Not Required</v>
          </cell>
          <cell r="G62" t="str">
            <v>Function:Finance and Administration:Core Function:Asset Management</v>
          </cell>
        </row>
        <row r="63">
          <cell r="A63">
            <v>204240</v>
          </cell>
          <cell r="B63" t="str">
            <v>240</v>
          </cell>
          <cell r="C63" t="str">
            <v>REAL_EST&amp;VAL _MNGT</v>
          </cell>
          <cell r="D63" t="str">
            <v>Budget and Treasury Office</v>
          </cell>
          <cell r="E63" t="str">
            <v>0191</v>
          </cell>
          <cell r="F63" t="str">
            <v>Budget &amp; Treasury Office/Not Required</v>
          </cell>
          <cell r="G63" t="str">
            <v>Function:Finance and Administration:Core Function:Property Services</v>
          </cell>
        </row>
        <row r="64">
          <cell r="A64">
            <v>204242</v>
          </cell>
          <cell r="B64" t="str">
            <v>242</v>
          </cell>
          <cell r="C64" t="str">
            <v>REAL_EST&amp;VAL</v>
          </cell>
          <cell r="D64" t="str">
            <v>Budget and Treasury Office</v>
          </cell>
          <cell r="E64" t="str">
            <v>0191</v>
          </cell>
          <cell r="F64" t="str">
            <v>Budget &amp; Treasury Office/Not Required</v>
          </cell>
          <cell r="G64" t="str">
            <v>Function:Finance and Administration:Core Function:Property Services</v>
          </cell>
        </row>
        <row r="65">
          <cell r="A65">
            <v>204246</v>
          </cell>
          <cell r="B65" t="str">
            <v>246</v>
          </cell>
          <cell r="C65" t="str">
            <v>REAL_EST&amp;VAL_ADMIN</v>
          </cell>
          <cell r="D65" t="str">
            <v>Budget and Treasury Office</v>
          </cell>
          <cell r="E65" t="str">
            <v>0191</v>
          </cell>
          <cell r="F65" t="str">
            <v>Budget &amp; Treasury Office/Not Required</v>
          </cell>
          <cell r="G65" t="str">
            <v>Function:Finance and Administration:Core Function:Property Services</v>
          </cell>
        </row>
        <row r="66">
          <cell r="A66">
            <v>204825</v>
          </cell>
          <cell r="B66" t="str">
            <v>825</v>
          </cell>
          <cell r="C66" t="str">
            <v>SELF INSURANCE RES</v>
          </cell>
          <cell r="D66" t="str">
            <v>Budget and Treasury Office</v>
          </cell>
          <cell r="E66" t="str">
            <v>0191</v>
          </cell>
          <cell r="F66" t="str">
            <v>Budget &amp; Treasury Office/Not Required</v>
          </cell>
          <cell r="G66" t="str">
            <v>Function:Finance and Administration:Core Function:Budget and Treasury Office</v>
          </cell>
        </row>
        <row r="67">
          <cell r="A67">
            <v>204999</v>
          </cell>
          <cell r="B67" t="str">
            <v>999</v>
          </cell>
          <cell r="C67" t="str">
            <v>CASH &amp; BANK- DEFAULT</v>
          </cell>
          <cell r="D67" t="str">
            <v>Budget and Treasury Office</v>
          </cell>
          <cell r="E67" t="str">
            <v>0191</v>
          </cell>
          <cell r="F67" t="str">
            <v>Budget &amp; Treasury Office/Not Required</v>
          </cell>
          <cell r="G67" t="str">
            <v>Function:Finance and Administration:Core Function:Budget and Treasury Office</v>
          </cell>
        </row>
        <row r="68">
          <cell r="A68">
            <v>204075</v>
          </cell>
          <cell r="C68" t="str">
            <v>REVENUE - ENHANCEMENT</v>
          </cell>
          <cell r="D68" t="str">
            <v>Budget and Treasury Office</v>
          </cell>
          <cell r="E68" t="str">
            <v>0191</v>
          </cell>
          <cell r="F68" t="str">
            <v>Budget &amp; Treasury Office/Not Required</v>
          </cell>
          <cell r="G68" t="str">
            <v>Function:Finance and Administration:Core Function:Finance</v>
          </cell>
        </row>
        <row r="69">
          <cell r="A69" t="str">
            <v>CORPORATE</v>
          </cell>
          <cell r="B69" t="str">
            <v>ATE</v>
          </cell>
        </row>
        <row r="70">
          <cell r="A70">
            <v>302501</v>
          </cell>
          <cell r="B70" t="str">
            <v>501</v>
          </cell>
          <cell r="C70" t="str">
            <v>GM - CORP_SERV</v>
          </cell>
          <cell r="D70" t="str">
            <v>Corporate Services</v>
          </cell>
          <cell r="E70" t="str">
            <v>0202</v>
          </cell>
          <cell r="F70" t="str">
            <v>Corporate Services/Human Resources</v>
          </cell>
          <cell r="G70" t="str">
            <v>Function:Finance and Administration:Core Function:Human Resources</v>
          </cell>
        </row>
        <row r="71">
          <cell r="A71">
            <v>303070</v>
          </cell>
          <cell r="B71" t="str">
            <v>070</v>
          </cell>
          <cell r="C71" t="str">
            <v>HR - MNGT</v>
          </cell>
          <cell r="D71" t="str">
            <v>Corporate Services</v>
          </cell>
          <cell r="E71" t="str">
            <v>0202</v>
          </cell>
          <cell r="F71" t="str">
            <v>Corporate Services/Human Resources</v>
          </cell>
          <cell r="G71" t="str">
            <v>Function:Finance and Administration:Core Function:Human Resources</v>
          </cell>
        </row>
        <row r="72">
          <cell r="A72">
            <v>303075</v>
          </cell>
          <cell r="B72" t="str">
            <v>075</v>
          </cell>
          <cell r="C72" t="str">
            <v>ICT - MNGT</v>
          </cell>
          <cell r="D72" t="str">
            <v>Corporate Services</v>
          </cell>
          <cell r="E72" t="str">
            <v>0203</v>
          </cell>
          <cell r="F72" t="str">
            <v>Corporate Services/Information Technology</v>
          </cell>
          <cell r="G72" t="str">
            <v>Function:Finance and Administration:Core Function:Information Technology</v>
          </cell>
        </row>
        <row r="73">
          <cell r="A73">
            <v>303076</v>
          </cell>
          <cell r="B73" t="str">
            <v>076</v>
          </cell>
          <cell r="C73" t="str">
            <v>LEGAL SERV - MNGT</v>
          </cell>
          <cell r="D73" t="str">
            <v>Corporate Services</v>
          </cell>
          <cell r="E73" t="str">
            <v>0205</v>
          </cell>
          <cell r="F73" t="str">
            <v>Corporate Services/Other Admin</v>
          </cell>
          <cell r="G73" t="str">
            <v>Function:Finance and Administration:Core Function:Legal Services</v>
          </cell>
        </row>
        <row r="74">
          <cell r="A74">
            <v>303077</v>
          </cell>
          <cell r="B74" t="str">
            <v>077</v>
          </cell>
          <cell r="C74" t="str">
            <v>SECR &amp; AUX SER_MNGT</v>
          </cell>
          <cell r="D74" t="str">
            <v>Corporate Services</v>
          </cell>
          <cell r="E74" t="str">
            <v>0205</v>
          </cell>
          <cell r="F74" t="str">
            <v>Corporate Services/Other Admin</v>
          </cell>
          <cell r="G74" t="str">
            <v>Function:Finance and Administration:Core Function:Administrative and Corporate Support</v>
          </cell>
        </row>
        <row r="75">
          <cell r="A75">
            <v>304001</v>
          </cell>
          <cell r="B75" t="str">
            <v>001</v>
          </cell>
          <cell r="C75" t="str">
            <v>HR - SUSTAIN DEV</v>
          </cell>
          <cell r="D75" t="str">
            <v>Corporate Services</v>
          </cell>
          <cell r="E75" t="str">
            <v>0202</v>
          </cell>
          <cell r="F75" t="str">
            <v>Corporate Services/Human Resources</v>
          </cell>
          <cell r="G75" t="str">
            <v>Function:Finance and Administration:Core Function:Human Resources</v>
          </cell>
        </row>
        <row r="76">
          <cell r="A76">
            <v>304038</v>
          </cell>
          <cell r="B76" t="str">
            <v>038</v>
          </cell>
          <cell r="C76" t="str">
            <v>HR - FINANCE_CMO_COR</v>
          </cell>
          <cell r="D76" t="str">
            <v>Corporate Services</v>
          </cell>
          <cell r="E76" t="str">
            <v>0191</v>
          </cell>
          <cell r="F76" t="str">
            <v>Budget &amp; Treasury Office/Not Required</v>
          </cell>
          <cell r="G76" t="str">
            <v>Function:Finance and Administration:Core Function:Finance</v>
          </cell>
        </row>
        <row r="77">
          <cell r="A77">
            <v>304069</v>
          </cell>
          <cell r="B77" t="str">
            <v>069</v>
          </cell>
          <cell r="C77" t="str">
            <v>HR - COMM SERV</v>
          </cell>
          <cell r="D77" t="str">
            <v>Corporate Services</v>
          </cell>
          <cell r="E77" t="str">
            <v>0202</v>
          </cell>
          <cell r="F77" t="str">
            <v>Corporate Services/Human Resources</v>
          </cell>
          <cell r="G77" t="str">
            <v>Function:Finance and Administration:Core Function:Human Resources</v>
          </cell>
        </row>
        <row r="78">
          <cell r="A78">
            <v>304071</v>
          </cell>
          <cell r="B78" t="str">
            <v>071</v>
          </cell>
          <cell r="C78" t="str">
            <v>ICT - SECURITY</v>
          </cell>
          <cell r="D78" t="str">
            <v>Corporate Services</v>
          </cell>
          <cell r="E78" t="str">
            <v>0203</v>
          </cell>
          <cell r="F78" t="str">
            <v>Corporate Services/Information Technology</v>
          </cell>
          <cell r="G78" t="str">
            <v>Function:Finance and Administration:Core Function:Information Technology</v>
          </cell>
        </row>
        <row r="79">
          <cell r="A79">
            <v>304072</v>
          </cell>
          <cell r="B79" t="str">
            <v>072</v>
          </cell>
          <cell r="C79" t="str">
            <v>ICT - INFRASTRUCTURE</v>
          </cell>
          <cell r="D79" t="str">
            <v>Corporate Services</v>
          </cell>
          <cell r="E79" t="str">
            <v>0203</v>
          </cell>
          <cell r="F79" t="str">
            <v>Corporate Services/Information Technology</v>
          </cell>
          <cell r="G79" t="str">
            <v>Function:Finance and Administration:Core Function:Information Technology</v>
          </cell>
        </row>
        <row r="80">
          <cell r="A80">
            <v>304073</v>
          </cell>
          <cell r="B80" t="str">
            <v>073</v>
          </cell>
          <cell r="C80" t="str">
            <v>SYSTEMS ADMIN</v>
          </cell>
          <cell r="D80" t="str">
            <v>Corporate Services</v>
          </cell>
          <cell r="E80" t="str">
            <v>0203</v>
          </cell>
          <cell r="F80" t="str">
            <v>Corporate Services/Information Technology</v>
          </cell>
          <cell r="G80" t="str">
            <v>Function:Finance and Administration:Core Function:Information Technology</v>
          </cell>
        </row>
        <row r="81">
          <cell r="A81">
            <v>304074</v>
          </cell>
          <cell r="B81" t="str">
            <v>074</v>
          </cell>
          <cell r="C81" t="str">
            <v>BUS OPTIMISATION</v>
          </cell>
          <cell r="D81" t="str">
            <v>Corporate Services</v>
          </cell>
          <cell r="E81" t="str">
            <v>0203</v>
          </cell>
          <cell r="F81" t="str">
            <v>Corporate Services/Information Technology</v>
          </cell>
          <cell r="G81" t="str">
            <v>Function:Finance and Administration:Core Function:Information Technology</v>
          </cell>
        </row>
        <row r="82">
          <cell r="A82">
            <v>304103</v>
          </cell>
          <cell r="B82" t="str">
            <v>103</v>
          </cell>
          <cell r="C82" t="str">
            <v>HR - INFRASTR SERV</v>
          </cell>
          <cell r="D82" t="str">
            <v>Corporate Services</v>
          </cell>
          <cell r="E82" t="str">
            <v>0205</v>
          </cell>
          <cell r="F82" t="str">
            <v>Corporate Services/Other Admin</v>
          </cell>
          <cell r="G82" t="str">
            <v>Function:Finance and Administration:Core Function:Administrative and Corporate Support</v>
          </cell>
        </row>
        <row r="83">
          <cell r="A83">
            <v>304346</v>
          </cell>
          <cell r="B83" t="str">
            <v>346</v>
          </cell>
          <cell r="C83" t="str">
            <v>OCCUPATIONAL HEALTH</v>
          </cell>
          <cell r="D83" t="str">
            <v>Corporate Services</v>
          </cell>
          <cell r="E83" t="str">
            <v>0202</v>
          </cell>
          <cell r="F83" t="str">
            <v>Corporate Services/Human Resources</v>
          </cell>
          <cell r="G83" t="str">
            <v>Function:Finance and Administration:Core Function:Human Resources</v>
          </cell>
        </row>
        <row r="84">
          <cell r="A84">
            <v>304502</v>
          </cell>
          <cell r="B84" t="str">
            <v>502</v>
          </cell>
          <cell r="C84" t="str">
            <v>LEGAL SERVICES</v>
          </cell>
          <cell r="D84" t="str">
            <v>Corporate Services</v>
          </cell>
          <cell r="E84" t="str">
            <v>0205</v>
          </cell>
          <cell r="F84" t="str">
            <v>Corporate Services/Other Admin</v>
          </cell>
          <cell r="G84" t="str">
            <v>Function:Finance and Administration:Core Function:Legal Services</v>
          </cell>
        </row>
        <row r="85">
          <cell r="A85">
            <v>304505</v>
          </cell>
          <cell r="B85" t="str">
            <v>505</v>
          </cell>
          <cell r="C85" t="str">
            <v>ARCHIVS_RGSTRY &amp; INF</v>
          </cell>
          <cell r="D85" t="str">
            <v>Corporate Services</v>
          </cell>
          <cell r="E85" t="str">
            <v>0205</v>
          </cell>
          <cell r="F85" t="str">
            <v>Corporate Services/Other Admin</v>
          </cell>
          <cell r="G85" t="str">
            <v>Function:Finance and Administration:Core Function:Administrative and Corporate Support</v>
          </cell>
        </row>
        <row r="86">
          <cell r="A86">
            <v>304506</v>
          </cell>
          <cell r="B86" t="str">
            <v>506</v>
          </cell>
          <cell r="C86" t="str">
            <v>PRINTING</v>
          </cell>
          <cell r="D86" t="str">
            <v>Corporate Services</v>
          </cell>
          <cell r="E86" t="str">
            <v>0205</v>
          </cell>
          <cell r="F86" t="str">
            <v>Corporate Services/Other Admin</v>
          </cell>
          <cell r="G86" t="str">
            <v>Function:Finance and Administration:Core Function:Administrative and Corporate Support</v>
          </cell>
        </row>
        <row r="87">
          <cell r="A87">
            <v>304507</v>
          </cell>
          <cell r="B87" t="str">
            <v>507</v>
          </cell>
          <cell r="C87" t="str">
            <v>SECRETARIAT</v>
          </cell>
          <cell r="D87" t="str">
            <v>Corporate Services</v>
          </cell>
          <cell r="E87" t="str">
            <v>0205</v>
          </cell>
          <cell r="F87" t="str">
            <v>Corporate Services/Other Admin</v>
          </cell>
          <cell r="G87" t="str">
            <v>Function:Finance and Administration:Core Function:Administrative and Corporate Support</v>
          </cell>
        </row>
        <row r="88">
          <cell r="A88">
            <v>304525</v>
          </cell>
          <cell r="B88" t="str">
            <v>525</v>
          </cell>
          <cell r="C88" t="str">
            <v>PERSONNEL</v>
          </cell>
          <cell r="D88" t="str">
            <v>Corporate Services</v>
          </cell>
          <cell r="E88" t="str">
            <v>0202</v>
          </cell>
          <cell r="F88" t="str">
            <v>Corporate Services/Human Resources</v>
          </cell>
          <cell r="G88" t="str">
            <v>Function:Finance and Administration:Core Function:Human Resources</v>
          </cell>
        </row>
        <row r="89">
          <cell r="A89">
            <v>304526</v>
          </cell>
          <cell r="B89" t="str">
            <v>526</v>
          </cell>
          <cell r="C89" t="str">
            <v>ICT - PROJECTS</v>
          </cell>
          <cell r="D89" t="str">
            <v>Corporate Services</v>
          </cell>
          <cell r="E89" t="str">
            <v>0203</v>
          </cell>
          <cell r="F89" t="str">
            <v>Corporate Services/Information Technology</v>
          </cell>
          <cell r="G89" t="str">
            <v>Function:Finance and Administration:Core Function:Information Technology</v>
          </cell>
        </row>
        <row r="90">
          <cell r="A90">
            <v>304530</v>
          </cell>
          <cell r="B90" t="str">
            <v>530</v>
          </cell>
          <cell r="C90" t="str">
            <v>ORG DEV &amp; SKLS DEV</v>
          </cell>
          <cell r="D90" t="str">
            <v>Corporate Services</v>
          </cell>
          <cell r="E90" t="str">
            <v>0202</v>
          </cell>
          <cell r="F90" t="str">
            <v>Corporate Services/Human Resources</v>
          </cell>
          <cell r="G90" t="str">
            <v>Function:Finance and Administration:Core Function:Human Resources</v>
          </cell>
        </row>
        <row r="91">
          <cell r="A91" t="str">
            <v>COMMUNITY SERVICE</v>
          </cell>
          <cell r="B91" t="str">
            <v>ICE</v>
          </cell>
        </row>
        <row r="92">
          <cell r="A92">
            <v>402284</v>
          </cell>
          <cell r="B92" t="str">
            <v>284</v>
          </cell>
          <cell r="C92" t="str">
            <v>GM - COMMUNITY_SERV</v>
          </cell>
          <cell r="D92" t="str">
            <v>Community Services</v>
          </cell>
          <cell r="E92" t="str">
            <v>0102</v>
          </cell>
          <cell r="F92" t="str">
            <v>Executive &amp; Council/Municipal Manager</v>
          </cell>
          <cell r="G92" t="str">
            <v>Function:Executive and Council:Core Function:Municipal Manager, Town Secretary and Chief Executive</v>
          </cell>
        </row>
        <row r="93">
          <cell r="A93">
            <v>403059</v>
          </cell>
          <cell r="B93" t="str">
            <v>059</v>
          </cell>
          <cell r="C93" t="str">
            <v>AREA BASED - MNGT</v>
          </cell>
          <cell r="D93" t="str">
            <v>Community Services</v>
          </cell>
          <cell r="E93" t="str">
            <v>0191</v>
          </cell>
          <cell r="F93" t="str">
            <v>Budget &amp; Treasury Office/Not Required</v>
          </cell>
          <cell r="G93" t="str">
            <v>Function:Finance and Administration:Core Function:Administrative and Corporate Support</v>
          </cell>
        </row>
        <row r="94">
          <cell r="A94">
            <v>403066</v>
          </cell>
          <cell r="B94" t="str">
            <v>066</v>
          </cell>
          <cell r="C94" t="str">
            <v>PUB SAFE_ EM - MNGT</v>
          </cell>
          <cell r="D94" t="str">
            <v>Community Services</v>
          </cell>
          <cell r="E94" t="str">
            <v>0702</v>
          </cell>
          <cell r="F94" t="str">
            <v>Public Safety/Fire</v>
          </cell>
          <cell r="G94" t="str">
            <v>Function:Public Safety:Non-core Function:Fire Fighting and Protection</v>
          </cell>
        </row>
        <row r="95">
          <cell r="A95">
            <v>403067</v>
          </cell>
          <cell r="B95" t="str">
            <v>067</v>
          </cell>
          <cell r="C95" t="str">
            <v>REC &amp; FACILIT-MNGT</v>
          </cell>
          <cell r="D95" t="str">
            <v>Community Services</v>
          </cell>
          <cell r="E95" t="str">
            <v>0801</v>
          </cell>
          <cell r="F95" t="str">
            <v>Sport And Recreation/Not Required</v>
          </cell>
          <cell r="G95" t="str">
            <v>Function:Sport and Recreation:Core Function:Recreational Facilities</v>
          </cell>
        </row>
        <row r="96">
          <cell r="A96">
            <v>403068</v>
          </cell>
          <cell r="B96" t="str">
            <v>068</v>
          </cell>
          <cell r="C96" t="str">
            <v>WASTE MANAGEMENT</v>
          </cell>
          <cell r="D96" t="str">
            <v>Community Services</v>
          </cell>
          <cell r="E96" t="str">
            <v>1011</v>
          </cell>
          <cell r="F96" t="str">
            <v>Waste Management/Solid Waste</v>
          </cell>
          <cell r="G96" t="str">
            <v>Function:Waste Management:Core Function:Solid Waste Removal</v>
          </cell>
        </row>
        <row r="97">
          <cell r="A97">
            <v>403069</v>
          </cell>
          <cell r="B97" t="str">
            <v>069</v>
          </cell>
          <cell r="C97" t="str">
            <v>SPORTS AND RECREATION</v>
          </cell>
          <cell r="D97" t="str">
            <v>Community Services</v>
          </cell>
          <cell r="E97" t="str">
            <v>0801</v>
          </cell>
          <cell r="F97" t="str">
            <v>Sport And Recreation/Not Required</v>
          </cell>
          <cell r="G97" t="str">
            <v>Function:Sport and Recreation:Core Function:Recreational Facilities</v>
          </cell>
        </row>
        <row r="98">
          <cell r="A98">
            <v>403082</v>
          </cell>
          <cell r="B98" t="str">
            <v>082</v>
          </cell>
          <cell r="C98" t="str">
            <v>CHRTBL SOCIAL &amp; WLFR</v>
          </cell>
          <cell r="D98" t="str">
            <v>Community Services</v>
          </cell>
          <cell r="E98" t="str">
            <v>0507</v>
          </cell>
          <cell r="F98" t="str">
            <v>Community &amp; Social Services/Other Community</v>
          </cell>
          <cell r="G98" t="str">
            <v>Function:Community and Social Services:Non-core Function:Population Development</v>
          </cell>
        </row>
        <row r="99">
          <cell r="A99">
            <v>403084</v>
          </cell>
          <cell r="B99" t="str">
            <v>084</v>
          </cell>
          <cell r="C99" t="str">
            <v>RECREATNL &amp; SPORTING</v>
          </cell>
          <cell r="D99" t="str">
            <v>Community Services</v>
          </cell>
          <cell r="E99" t="str">
            <v>0507</v>
          </cell>
          <cell r="F99" t="str">
            <v>Community &amp; Social Services/Other Community</v>
          </cell>
          <cell r="G99" t="str">
            <v>Function:Community and Social Services:Non-core Function:Population Development</v>
          </cell>
        </row>
        <row r="100">
          <cell r="A100">
            <v>403086</v>
          </cell>
          <cell r="B100" t="str">
            <v>086</v>
          </cell>
          <cell r="C100" t="str">
            <v>GRANT IN AID</v>
          </cell>
          <cell r="D100" t="str">
            <v>Community Services</v>
          </cell>
          <cell r="E100" t="str">
            <v>0507</v>
          </cell>
          <cell r="F100" t="str">
            <v>Community &amp; Social Services/Other Community</v>
          </cell>
          <cell r="G100" t="str">
            <v>Function:Community and Social Services:Non-core Function:Population Development</v>
          </cell>
        </row>
        <row r="101">
          <cell r="A101">
            <v>403243</v>
          </cell>
          <cell r="B101" t="str">
            <v>243</v>
          </cell>
          <cell r="C101" t="str">
            <v>COMMUNITY HALLS</v>
          </cell>
          <cell r="D101" t="str">
            <v>Community Services</v>
          </cell>
          <cell r="E101" t="str">
            <v>0503</v>
          </cell>
          <cell r="F101" t="str">
            <v>Comm. &amp; Social/Community Halls and Facilities</v>
          </cell>
          <cell r="G101" t="str">
            <v>Function:Community and Social Services:Core Function:Community Halls and Facilities</v>
          </cell>
        </row>
        <row r="102">
          <cell r="A102">
            <v>403552</v>
          </cell>
          <cell r="B102" t="str">
            <v>552</v>
          </cell>
          <cell r="C102" t="str">
            <v>CORP STRTG PLN</v>
          </cell>
          <cell r="D102" t="str">
            <v>Community Services</v>
          </cell>
          <cell r="E102" t="str">
            <v>0302</v>
          </cell>
          <cell r="F102" t="str">
            <v>Planning and Development/Town Planning/Building Enforcement</v>
          </cell>
          <cell r="G102" t="str">
            <v>Function:Planning and Development:Core Function:Town Planning, Building Regulations and Enforcement, and City Engineer</v>
          </cell>
        </row>
        <row r="103">
          <cell r="A103">
            <v>403553</v>
          </cell>
          <cell r="B103" t="str">
            <v>553</v>
          </cell>
          <cell r="C103" t="str">
            <v>AREA BASED - MNGT</v>
          </cell>
          <cell r="D103" t="str">
            <v>Community Services</v>
          </cell>
          <cell r="E103" t="str">
            <v>0507</v>
          </cell>
          <cell r="F103" t="str">
            <v>Community &amp; Social Services/Other Community</v>
          </cell>
          <cell r="G103" t="str">
            <v>Function:Community and Social Services:Non-core Function:Population Development</v>
          </cell>
        </row>
        <row r="104">
          <cell r="A104">
            <v>404062</v>
          </cell>
          <cell r="B104" t="str">
            <v>062</v>
          </cell>
          <cell r="C104" t="str">
            <v>NATAL SOCIETY LIBRARY</v>
          </cell>
          <cell r="D104" t="str">
            <v>Community Services</v>
          </cell>
          <cell r="E104" t="str">
            <v>0501</v>
          </cell>
          <cell r="F104" t="str">
            <v>Comm. &amp; Social/Libraries and Archives</v>
          </cell>
          <cell r="G104" t="str">
            <v>Function:Community and Social Services:Core Function:Libraries and Archives</v>
          </cell>
        </row>
        <row r="105">
          <cell r="A105">
            <v>404102</v>
          </cell>
          <cell r="B105" t="str">
            <v>102</v>
          </cell>
          <cell r="C105" t="str">
            <v>BLDNG &amp; FACILS MNGT</v>
          </cell>
          <cell r="D105" t="str">
            <v>Community Services</v>
          </cell>
          <cell r="E105" t="str">
            <v>0191</v>
          </cell>
          <cell r="F105" t="str">
            <v>Budget &amp; Treasury Office/Not Required</v>
          </cell>
          <cell r="G105" t="str">
            <v>Function:Finance and Administration:Core Function:Marketing, Customer Relations, Publicity and Media Co-ordination</v>
          </cell>
        </row>
        <row r="106">
          <cell r="A106">
            <v>404106</v>
          </cell>
          <cell r="B106" t="str">
            <v>106</v>
          </cell>
          <cell r="C106" t="str">
            <v>MUNICIPAL OFFICES</v>
          </cell>
          <cell r="D106" t="str">
            <v>Community Services</v>
          </cell>
          <cell r="E106" t="str">
            <v>0191</v>
          </cell>
          <cell r="F106" t="str">
            <v>Budget &amp; Treasury Office/Not Required</v>
          </cell>
          <cell r="G106" t="str">
            <v>Function:Finance and Administration:Core Function:Property Services</v>
          </cell>
        </row>
        <row r="107">
          <cell r="A107">
            <v>404117</v>
          </cell>
          <cell r="B107" t="str">
            <v>117</v>
          </cell>
          <cell r="C107" t="str">
            <v>EAST_ASHBRTON_CNTRL</v>
          </cell>
          <cell r="D107" t="str">
            <v>Community Services</v>
          </cell>
          <cell r="E107" t="str">
            <v>0191</v>
          </cell>
          <cell r="F107" t="str">
            <v>Budget &amp; Treasury Office/Not Required</v>
          </cell>
          <cell r="G107" t="str">
            <v>Function:Finance and Administration:Core Function:Administrative and Corporate Support</v>
          </cell>
        </row>
        <row r="108">
          <cell r="A108">
            <v>404118</v>
          </cell>
          <cell r="B108" t="str">
            <v>118</v>
          </cell>
          <cell r="C108" t="str">
            <v>NORTHERN</v>
          </cell>
          <cell r="D108" t="str">
            <v>Community Services</v>
          </cell>
          <cell r="E108" t="str">
            <v>0191</v>
          </cell>
          <cell r="F108" t="str">
            <v>Budget &amp; Treasury Office/Not Required</v>
          </cell>
          <cell r="G108" t="str">
            <v>Function:Finance and Administration:Core Function:Administrative and Corporate Support</v>
          </cell>
        </row>
        <row r="109">
          <cell r="A109">
            <v>404119</v>
          </cell>
          <cell r="B109" t="str">
            <v>119</v>
          </cell>
          <cell r="C109" t="str">
            <v>IMBALI</v>
          </cell>
          <cell r="D109" t="str">
            <v>Community Services</v>
          </cell>
          <cell r="E109" t="str">
            <v>0191</v>
          </cell>
          <cell r="F109" t="str">
            <v>Budget &amp; Treasury Office/Not Required</v>
          </cell>
          <cell r="G109" t="str">
            <v>Function:Finance and Administration:Core Function:Administrative and Corporate Support</v>
          </cell>
        </row>
        <row r="110">
          <cell r="A110">
            <v>404120</v>
          </cell>
          <cell r="B110" t="str">
            <v>120</v>
          </cell>
          <cell r="C110" t="str">
            <v>EDENDALE</v>
          </cell>
          <cell r="D110" t="str">
            <v>Community Services</v>
          </cell>
          <cell r="E110" t="str">
            <v>0191</v>
          </cell>
          <cell r="F110" t="str">
            <v>Budget &amp; Treasury Office/Not Required</v>
          </cell>
          <cell r="G110" t="str">
            <v>Function:Finance and Administration:Core Function:Administrative and Corporate Support</v>
          </cell>
        </row>
        <row r="111">
          <cell r="A111">
            <v>404121</v>
          </cell>
          <cell r="B111" t="str">
            <v>121</v>
          </cell>
          <cell r="C111" t="str">
            <v>VULINDLELA</v>
          </cell>
          <cell r="D111" t="str">
            <v>Community Services</v>
          </cell>
          <cell r="E111" t="str">
            <v>0191</v>
          </cell>
          <cell r="F111" t="str">
            <v>Budget &amp; Treasury Office/Not Required</v>
          </cell>
          <cell r="G111" t="str">
            <v>Function:Finance and Administration:Core Function:Administrative and Corporate Support</v>
          </cell>
        </row>
        <row r="112">
          <cell r="A112">
            <v>404122</v>
          </cell>
          <cell r="B112" t="str">
            <v>122</v>
          </cell>
          <cell r="C112" t="str">
            <v>SOBANTU HALL</v>
          </cell>
          <cell r="D112" t="str">
            <v>Community Services</v>
          </cell>
          <cell r="E112" t="str">
            <v>0503</v>
          </cell>
          <cell r="F112" t="str">
            <v>Comm. &amp; Social/Community Halls and Facilities</v>
          </cell>
          <cell r="G112" t="str">
            <v>Function:Community and Social Services:Core Function:Community Halls and Facilities</v>
          </cell>
        </row>
        <row r="113">
          <cell r="A113">
            <v>404123</v>
          </cell>
          <cell r="B113" t="str">
            <v>123</v>
          </cell>
          <cell r="C113" t="str">
            <v>CITY HALL</v>
          </cell>
          <cell r="D113" t="str">
            <v>Community Services</v>
          </cell>
          <cell r="E113" t="str">
            <v>0503</v>
          </cell>
          <cell r="F113" t="str">
            <v>Comm. &amp; Social/Community Halls and Facilities</v>
          </cell>
          <cell r="G113" t="str">
            <v>Function:Community and Social Services:Core Function:Community Halls and Facilities</v>
          </cell>
        </row>
        <row r="114">
          <cell r="A114">
            <v>404124</v>
          </cell>
          <cell r="B114" t="str">
            <v>124</v>
          </cell>
          <cell r="C114" t="str">
            <v>A F WOOD HALL</v>
          </cell>
          <cell r="D114" t="str">
            <v>Community Services</v>
          </cell>
          <cell r="E114" t="str">
            <v>0503</v>
          </cell>
          <cell r="F114" t="str">
            <v>Comm. &amp; Social/Community Halls and Facilities</v>
          </cell>
          <cell r="G114" t="str">
            <v>Function:Community and Social Services:Core Function:Community Halls and Facilities</v>
          </cell>
        </row>
        <row r="115">
          <cell r="A115">
            <v>404125</v>
          </cell>
          <cell r="B115" t="str">
            <v>125</v>
          </cell>
          <cell r="C115" t="str">
            <v>GRANGE HALL</v>
          </cell>
          <cell r="D115" t="str">
            <v>Community Services</v>
          </cell>
          <cell r="E115" t="str">
            <v>0503</v>
          </cell>
          <cell r="F115" t="str">
            <v>Comm. &amp; Social/Community Halls and Facilities</v>
          </cell>
          <cell r="G115" t="str">
            <v>Function:Community and Social Services:Core Function:Community Halls and Facilities</v>
          </cell>
        </row>
        <row r="116">
          <cell r="A116">
            <v>404126</v>
          </cell>
          <cell r="B116" t="str">
            <v>126</v>
          </cell>
          <cell r="C116" t="str">
            <v>WINSTON CHURCHILL THEATRE</v>
          </cell>
          <cell r="D116" t="str">
            <v>Community Services</v>
          </cell>
          <cell r="E116" t="str">
            <v>0503</v>
          </cell>
          <cell r="F116" t="str">
            <v>Comm. &amp; Social/Community Halls and Facilities</v>
          </cell>
          <cell r="G116" t="str">
            <v>Function:Community and Social Services:Core Function:Theatres</v>
          </cell>
        </row>
        <row r="117">
          <cell r="A117">
            <v>404127</v>
          </cell>
          <cell r="B117" t="str">
            <v>127</v>
          </cell>
          <cell r="C117" t="str">
            <v>ASHBURTON HALL</v>
          </cell>
          <cell r="D117" t="str">
            <v>Community Services</v>
          </cell>
          <cell r="E117" t="str">
            <v>0503</v>
          </cell>
          <cell r="F117" t="str">
            <v>Comm. &amp; Social/Community Halls and Facilities</v>
          </cell>
          <cell r="G117" t="str">
            <v>Function:Community and Social Services:Core Function:Community Halls and Facilities</v>
          </cell>
        </row>
        <row r="118">
          <cell r="A118">
            <v>404128</v>
          </cell>
          <cell r="B118" t="str">
            <v>128</v>
          </cell>
          <cell r="C118" t="str">
            <v>BOMBAY ROAD/ CIVIC HALL</v>
          </cell>
          <cell r="D118" t="str">
            <v>Community Services</v>
          </cell>
          <cell r="E118" t="str">
            <v>0503</v>
          </cell>
          <cell r="F118" t="str">
            <v>Comm. &amp; Social/Community Halls and Facilities</v>
          </cell>
          <cell r="G118" t="str">
            <v>Function:Community and Social Services:Core Function:Community Halls and Facilities</v>
          </cell>
        </row>
        <row r="119">
          <cell r="A119">
            <v>404129</v>
          </cell>
          <cell r="B119" t="str">
            <v>129</v>
          </cell>
          <cell r="C119" t="str">
            <v>WOODLANDS HALL</v>
          </cell>
          <cell r="D119" t="str">
            <v>Community Services</v>
          </cell>
          <cell r="E119" t="str">
            <v>0503</v>
          </cell>
          <cell r="F119" t="str">
            <v>Comm. &amp; Social/Community Halls and Facilities</v>
          </cell>
          <cell r="G119" t="str">
            <v>Function:Community and Social Services:Core Function:Community Halls and Facilities</v>
          </cell>
        </row>
        <row r="120">
          <cell r="A120">
            <v>404130</v>
          </cell>
          <cell r="B120" t="str">
            <v>130</v>
          </cell>
          <cell r="C120" t="str">
            <v>EASTWOOD HALL</v>
          </cell>
          <cell r="D120" t="str">
            <v>Community Services</v>
          </cell>
          <cell r="E120" t="str">
            <v>0503</v>
          </cell>
          <cell r="F120" t="str">
            <v>Comm. &amp; Social/Community Halls and Facilities</v>
          </cell>
          <cell r="G120" t="str">
            <v>Function:Community and Social Services:Core Function:Community Halls and Facilities</v>
          </cell>
        </row>
        <row r="121">
          <cell r="A121">
            <v>404131</v>
          </cell>
          <cell r="B121" t="str">
            <v>131</v>
          </cell>
          <cell r="C121" t="str">
            <v>TRURO HALL</v>
          </cell>
          <cell r="D121" t="str">
            <v>Community Services</v>
          </cell>
          <cell r="E121" t="str">
            <v>0503</v>
          </cell>
          <cell r="F121" t="str">
            <v>Comm. &amp; Social/Community Halls and Facilities</v>
          </cell>
          <cell r="G121" t="str">
            <v>Function:Community and Social Services:Core Function:Community Halls and Facilities</v>
          </cell>
        </row>
        <row r="122">
          <cell r="A122">
            <v>404132</v>
          </cell>
          <cell r="B122" t="str">
            <v>132</v>
          </cell>
          <cell r="C122" t="str">
            <v>IMBALI HALL</v>
          </cell>
          <cell r="D122" t="str">
            <v>Community Services</v>
          </cell>
          <cell r="E122" t="str">
            <v>0503</v>
          </cell>
          <cell r="F122" t="str">
            <v>Comm. &amp; Social/Community Halls and Facilities</v>
          </cell>
          <cell r="G122" t="str">
            <v>Function:Community and Social Services:Core Function:Community Halls and Facilities</v>
          </cell>
        </row>
        <row r="123">
          <cell r="A123">
            <v>404133</v>
          </cell>
          <cell r="B123" t="str">
            <v>133</v>
          </cell>
          <cell r="C123" t="str">
            <v>ASHDOWN HALL</v>
          </cell>
          <cell r="D123" t="str">
            <v>Community Services</v>
          </cell>
          <cell r="E123" t="str">
            <v>0503</v>
          </cell>
          <cell r="F123" t="str">
            <v>Comm. &amp; Social/Community Halls and Facilities</v>
          </cell>
          <cell r="G123" t="str">
            <v>Function:Community and Social Services:Core Function:Community Halls and Facilities</v>
          </cell>
        </row>
        <row r="124">
          <cell r="A124">
            <v>404134</v>
          </cell>
          <cell r="B124" t="str">
            <v>134</v>
          </cell>
          <cell r="C124" t="str">
            <v>PLESSISLAER HALL</v>
          </cell>
          <cell r="D124" t="str">
            <v>Community Services</v>
          </cell>
          <cell r="E124" t="str">
            <v>0503</v>
          </cell>
          <cell r="F124" t="str">
            <v>Comm. &amp; Social/Community Halls and Facilities</v>
          </cell>
          <cell r="G124" t="str">
            <v>Function:Community and Social Services:Core Function:Community Halls and Facilities</v>
          </cell>
        </row>
        <row r="125">
          <cell r="A125">
            <v>404135</v>
          </cell>
          <cell r="B125" t="str">
            <v>135</v>
          </cell>
          <cell r="C125" t="str">
            <v>UNIT J HALL</v>
          </cell>
          <cell r="D125" t="str">
            <v>Community Services</v>
          </cell>
          <cell r="E125" t="str">
            <v>0503</v>
          </cell>
          <cell r="F125" t="str">
            <v>Comm. &amp; Social/Community Halls and Facilities</v>
          </cell>
          <cell r="G125" t="str">
            <v>Function:Community and Social Services:Core Function:Community Halls and Facilities</v>
          </cell>
        </row>
        <row r="126">
          <cell r="A126">
            <v>404136</v>
          </cell>
          <cell r="B126" t="str">
            <v>136</v>
          </cell>
          <cell r="C126" t="str">
            <v>UNIT N HALL</v>
          </cell>
          <cell r="D126" t="str">
            <v>Community Services</v>
          </cell>
          <cell r="E126" t="str">
            <v>0503</v>
          </cell>
          <cell r="F126" t="str">
            <v>Comm. &amp; Social/Community Halls and Facilities</v>
          </cell>
          <cell r="G126" t="str">
            <v>Function:Community and Social Services:Core Function:Community Halls and Facilities</v>
          </cell>
        </row>
        <row r="127">
          <cell r="A127">
            <v>404137</v>
          </cell>
          <cell r="B127" t="str">
            <v>137</v>
          </cell>
          <cell r="C127" t="str">
            <v>UNIT S HALL</v>
          </cell>
          <cell r="D127" t="str">
            <v>Community Services</v>
          </cell>
          <cell r="E127" t="str">
            <v>0503</v>
          </cell>
          <cell r="F127" t="str">
            <v>Comm. &amp; Social/Community Halls and Facilities</v>
          </cell>
          <cell r="G127" t="str">
            <v>Function:Community and Social Services:Core Function:Community Halls and Facilities</v>
          </cell>
        </row>
        <row r="128">
          <cell r="A128">
            <v>404138</v>
          </cell>
          <cell r="B128" t="str">
            <v>138</v>
          </cell>
          <cell r="C128" t="str">
            <v>GEORGE TOWN HALL</v>
          </cell>
          <cell r="D128" t="str">
            <v>Community Services</v>
          </cell>
          <cell r="E128" t="str">
            <v>0503</v>
          </cell>
          <cell r="F128" t="str">
            <v>Comm. &amp; Social/Community Halls and Facilities</v>
          </cell>
          <cell r="G128" t="str">
            <v>Function:Community and Social Services:Core Function:Community Halls and Facilities</v>
          </cell>
        </row>
        <row r="129">
          <cell r="A129">
            <v>404139</v>
          </cell>
          <cell r="B129" t="str">
            <v>139</v>
          </cell>
          <cell r="C129" t="str">
            <v>VULINDELA HALLS</v>
          </cell>
          <cell r="D129" t="str">
            <v>Community Services</v>
          </cell>
          <cell r="E129" t="str">
            <v>0503</v>
          </cell>
          <cell r="F129" t="str">
            <v>Comm. &amp; Social/Community Halls and Facilities</v>
          </cell>
          <cell r="G129" t="str">
            <v>Function:Community and Social Services:Core Function:Community Halls and Facilities</v>
          </cell>
        </row>
        <row r="130">
          <cell r="A130">
            <v>404140</v>
          </cell>
          <cell r="B130" t="str">
            <v>140</v>
          </cell>
          <cell r="C130" t="str">
            <v>SPORTS HALLS</v>
          </cell>
          <cell r="D130" t="str">
            <v>Community Services</v>
          </cell>
          <cell r="E130" t="str">
            <v>0503</v>
          </cell>
          <cell r="F130" t="str">
            <v>Comm. &amp; Social/Community Halls and Facilities</v>
          </cell>
          <cell r="G130" t="str">
            <v>Function:Community and Social Services:Core Function:Community Halls and Facilities</v>
          </cell>
        </row>
        <row r="131">
          <cell r="A131">
            <v>404141</v>
          </cell>
          <cell r="B131" t="str">
            <v>141</v>
          </cell>
          <cell r="C131" t="str">
            <v>SINATHINGI HALL</v>
          </cell>
          <cell r="D131" t="str">
            <v>Community Services</v>
          </cell>
          <cell r="E131" t="str">
            <v>0503</v>
          </cell>
          <cell r="F131" t="str">
            <v>Comm. &amp; Social/Community Halls and Facilities</v>
          </cell>
          <cell r="G131" t="str">
            <v>Function:Community and Social Services:Core Function:Community Halls and Facilities</v>
          </cell>
        </row>
        <row r="132">
          <cell r="A132">
            <v>404142</v>
          </cell>
          <cell r="B132" t="str">
            <v>142</v>
          </cell>
          <cell r="C132" t="str">
            <v>NOSHEZI HALL</v>
          </cell>
          <cell r="D132" t="str">
            <v>Community Services</v>
          </cell>
          <cell r="E132" t="str">
            <v>0503</v>
          </cell>
          <cell r="F132" t="str">
            <v>Comm. &amp; Social/Community Halls and Facilities</v>
          </cell>
          <cell r="G132" t="str">
            <v>Function:Community and Social Services:Core Function:Community Halls and Facilities</v>
          </cell>
        </row>
        <row r="133">
          <cell r="A133">
            <v>404144</v>
          </cell>
          <cell r="B133" t="str">
            <v>144</v>
          </cell>
          <cell r="C133" t="str">
            <v>ANIMAL CARE AND DISEASES</v>
          </cell>
          <cell r="D133" t="str">
            <v>Community Services</v>
          </cell>
          <cell r="E133" t="str">
            <v>0507</v>
          </cell>
          <cell r="F133" t="str">
            <v>Community &amp; Social Services/Other Community</v>
          </cell>
          <cell r="G133" t="str">
            <v>Function:Community and Social Services:Core Function:Animal Care and Diseases</v>
          </cell>
        </row>
        <row r="134">
          <cell r="A134">
            <v>404166</v>
          </cell>
          <cell r="B134" t="str">
            <v>166</v>
          </cell>
          <cell r="C134" t="str">
            <v>BULD &amp; FACILTS MNGT</v>
          </cell>
          <cell r="D134" t="str">
            <v>Community Services</v>
          </cell>
          <cell r="E134" t="str">
            <v>0191</v>
          </cell>
          <cell r="F134" t="str">
            <v>Budget &amp; Treasury Office/Not Required</v>
          </cell>
          <cell r="G134" t="str">
            <v>Function:Finance and Administration:Core Function:Property Services</v>
          </cell>
        </row>
        <row r="135">
          <cell r="A135">
            <v>404173</v>
          </cell>
          <cell r="B135" t="str">
            <v>173</v>
          </cell>
          <cell r="C135" t="str">
            <v>MUNCPAL BUS ENTITIES</v>
          </cell>
          <cell r="D135" t="str">
            <v>Community Services</v>
          </cell>
          <cell r="E135" t="str">
            <v>1011</v>
          </cell>
          <cell r="F135" t="str">
            <v>Waste Management/Solid Waste</v>
          </cell>
          <cell r="G135" t="str">
            <v>Function:Waste Management:Core Function:Solid Waste Removal</v>
          </cell>
        </row>
        <row r="136">
          <cell r="A136">
            <v>404174</v>
          </cell>
          <cell r="B136" t="str">
            <v>174</v>
          </cell>
          <cell r="C136" t="str">
            <v>TWN PLANNG &amp; ENV ADM</v>
          </cell>
          <cell r="D136" t="str">
            <v>Community Services</v>
          </cell>
          <cell r="E136" t="str">
            <v>1011</v>
          </cell>
          <cell r="F136" t="str">
            <v>Waste Management/Solid Waste</v>
          </cell>
          <cell r="G136" t="str">
            <v>Function:Waste Management:Core Function:Solid Waste Removal</v>
          </cell>
        </row>
        <row r="137">
          <cell r="A137">
            <v>404180</v>
          </cell>
          <cell r="B137" t="str">
            <v>180</v>
          </cell>
          <cell r="C137" t="str">
            <v>STREET CLEANING</v>
          </cell>
          <cell r="D137" t="str">
            <v>Community Services</v>
          </cell>
          <cell r="E137" t="str">
            <v>1011</v>
          </cell>
          <cell r="F137" t="str">
            <v>Waste Management/Solid Waste</v>
          </cell>
          <cell r="G137" t="str">
            <v>Function:Waste Management:Core Function:Solid Waste Removal</v>
          </cell>
        </row>
        <row r="138">
          <cell r="A138">
            <v>404181</v>
          </cell>
          <cell r="B138" t="str">
            <v>181</v>
          </cell>
          <cell r="C138" t="str">
            <v>PUBLIC CONVENIENCES</v>
          </cell>
          <cell r="D138" t="str">
            <v>Community Services</v>
          </cell>
          <cell r="E138" t="str">
            <v>1003</v>
          </cell>
          <cell r="F138" t="str">
            <v>Waste Water Management/Public Toilets</v>
          </cell>
          <cell r="G138" t="str">
            <v>Function:Waste Water Management:Core Function:Public Toilets</v>
          </cell>
        </row>
        <row r="139">
          <cell r="A139">
            <v>404182</v>
          </cell>
          <cell r="B139" t="str">
            <v>182</v>
          </cell>
          <cell r="C139" t="str">
            <v>ENVIROMENTAL MNGT</v>
          </cell>
          <cell r="D139" t="str">
            <v>Community Services</v>
          </cell>
          <cell r="E139" t="str">
            <v>1011</v>
          </cell>
          <cell r="F139" t="str">
            <v>Waste Management/Solid Waste</v>
          </cell>
          <cell r="G139" t="str">
            <v>Function:Waste Management:Core Function:Solid Waste Removal</v>
          </cell>
        </row>
        <row r="140">
          <cell r="A140">
            <v>404183</v>
          </cell>
          <cell r="B140" t="str">
            <v>183</v>
          </cell>
          <cell r="C140" t="str">
            <v>CONTAINER SERVICE</v>
          </cell>
          <cell r="D140" t="str">
            <v>Community Services</v>
          </cell>
          <cell r="E140" t="str">
            <v>1011</v>
          </cell>
          <cell r="F140" t="str">
            <v>Waste Management/Solid Waste</v>
          </cell>
          <cell r="G140" t="str">
            <v>Function:Waste Management:Core Function:Solid Waste Removal</v>
          </cell>
        </row>
        <row r="141">
          <cell r="A141">
            <v>404184</v>
          </cell>
          <cell r="B141" t="str">
            <v>184</v>
          </cell>
          <cell r="C141" t="str">
            <v>GARDEN CENTRES</v>
          </cell>
          <cell r="D141" t="str">
            <v>Community Services</v>
          </cell>
          <cell r="E141" t="str">
            <v>1011</v>
          </cell>
          <cell r="F141" t="str">
            <v>Waste Management/Solid Waste</v>
          </cell>
          <cell r="G141" t="str">
            <v>Function:Waste Management:Core Function:Solid Waste Removal</v>
          </cell>
        </row>
        <row r="142">
          <cell r="A142">
            <v>404185</v>
          </cell>
          <cell r="B142" t="str">
            <v>185</v>
          </cell>
          <cell r="C142" t="str">
            <v>LANDFILL SITE</v>
          </cell>
          <cell r="D142" t="str">
            <v>Community Services</v>
          </cell>
          <cell r="E142" t="str">
            <v>1011</v>
          </cell>
          <cell r="F142" t="str">
            <v>Waste Management/Solid Waste</v>
          </cell>
          <cell r="G142" t="str">
            <v>Function:Waste Management:Core Function:Solid Waste Disposal (Landfill Sites)</v>
          </cell>
        </row>
        <row r="143">
          <cell r="A143">
            <v>404186</v>
          </cell>
          <cell r="B143" t="str">
            <v>186</v>
          </cell>
          <cell r="C143" t="str">
            <v>GENERAL - WASTE MNGT</v>
          </cell>
          <cell r="D143" t="str">
            <v>Community Services</v>
          </cell>
          <cell r="E143" t="str">
            <v>1011</v>
          </cell>
          <cell r="F143" t="str">
            <v>Waste Management/Solid Waste</v>
          </cell>
          <cell r="G143" t="str">
            <v>Function:Waste Management:Core Function:Solid Waste Removal</v>
          </cell>
        </row>
        <row r="144">
          <cell r="A144">
            <v>404187</v>
          </cell>
          <cell r="B144" t="str">
            <v>187</v>
          </cell>
          <cell r="C144" t="str">
            <v>ILLEGAL DUMPING</v>
          </cell>
          <cell r="D144" t="str">
            <v>Community Services</v>
          </cell>
          <cell r="E144" t="str">
            <v>1011</v>
          </cell>
          <cell r="F144" t="str">
            <v>Waste Management/Solid Waste</v>
          </cell>
          <cell r="G144" t="str">
            <v>Function:Waste Management:Core Function:Solid Waste Removal</v>
          </cell>
        </row>
        <row r="145">
          <cell r="A145">
            <v>404220</v>
          </cell>
          <cell r="B145" t="str">
            <v>220</v>
          </cell>
          <cell r="C145" t="str">
            <v>OFFICES</v>
          </cell>
          <cell r="D145" t="str">
            <v>Community Services</v>
          </cell>
          <cell r="E145" t="str">
            <v>0191</v>
          </cell>
          <cell r="F145" t="str">
            <v>Budget &amp; Treasury Office/Not Required</v>
          </cell>
          <cell r="G145" t="str">
            <v>Function:Finance and Administration:Core Function:Property Services</v>
          </cell>
        </row>
        <row r="146">
          <cell r="A146">
            <v>404221</v>
          </cell>
          <cell r="B146" t="str">
            <v>221</v>
          </cell>
          <cell r="C146" t="str">
            <v>PARKING</v>
          </cell>
          <cell r="D146" t="str">
            <v>Community Services</v>
          </cell>
          <cell r="E146" t="str">
            <v>0191</v>
          </cell>
          <cell r="F146" t="str">
            <v>Budget &amp; Treasury Office/Not Required</v>
          </cell>
          <cell r="G146" t="str">
            <v>Function:Finance and Administration:Core Function:Property Services</v>
          </cell>
        </row>
        <row r="147">
          <cell r="A147">
            <v>404222</v>
          </cell>
          <cell r="B147" t="str">
            <v>222</v>
          </cell>
          <cell r="C147" t="str">
            <v>LINE SHOPS</v>
          </cell>
          <cell r="D147" t="str">
            <v>Community Services</v>
          </cell>
          <cell r="E147" t="str">
            <v>0191</v>
          </cell>
          <cell r="F147" t="str">
            <v>Budget &amp; Treasury Office/Not Required</v>
          </cell>
          <cell r="G147" t="str">
            <v>Function:Finance and Administration:Core Function:Property Services</v>
          </cell>
        </row>
        <row r="148">
          <cell r="A148">
            <v>404223</v>
          </cell>
          <cell r="B148" t="str">
            <v>223</v>
          </cell>
          <cell r="C148" t="str">
            <v>SUPERMARKET</v>
          </cell>
          <cell r="D148" t="str">
            <v>Community Services</v>
          </cell>
          <cell r="E148" t="str">
            <v>0191</v>
          </cell>
          <cell r="F148" t="str">
            <v>Budget &amp; Treasury Office/Not Required</v>
          </cell>
          <cell r="G148" t="str">
            <v>Function:Finance and Administration:Core Function:Property Services</v>
          </cell>
        </row>
        <row r="149">
          <cell r="A149">
            <v>404224</v>
          </cell>
          <cell r="B149" t="str">
            <v>224</v>
          </cell>
          <cell r="C149" t="str">
            <v>BUS STATION</v>
          </cell>
          <cell r="D149" t="str">
            <v>Community Services</v>
          </cell>
          <cell r="E149" t="str">
            <v>1102</v>
          </cell>
          <cell r="F149" t="str">
            <v>Road Transport/Public Buses</v>
          </cell>
          <cell r="G149" t="str">
            <v>Function:Road Transport:Core Function:Public Transport</v>
          </cell>
        </row>
        <row r="150">
          <cell r="A150">
            <v>404244</v>
          </cell>
          <cell r="B150" t="str">
            <v>244</v>
          </cell>
          <cell r="C150" t="str">
            <v>COUNCIL HOUSE</v>
          </cell>
          <cell r="D150" t="str">
            <v>Community Services</v>
          </cell>
          <cell r="E150" t="str">
            <v>0191</v>
          </cell>
          <cell r="F150" t="str">
            <v>Budget &amp; Treasury Office/Not Required</v>
          </cell>
          <cell r="G150" t="str">
            <v>Function:Finance and Administration:Core Function:Property Services</v>
          </cell>
        </row>
        <row r="151">
          <cell r="A151">
            <v>404266</v>
          </cell>
          <cell r="B151" t="str">
            <v>266</v>
          </cell>
          <cell r="C151" t="str">
            <v>COMMNTY AWARENSS PRJ</v>
          </cell>
          <cell r="D151" t="str">
            <v>Community Services</v>
          </cell>
          <cell r="E151" t="str">
            <v>0601</v>
          </cell>
          <cell r="F151" t="str">
            <v>Housing/Not Required</v>
          </cell>
          <cell r="G151" t="str">
            <v>Function:Housing:Core Function:Housing</v>
          </cell>
        </row>
        <row r="152">
          <cell r="A152">
            <v>404267</v>
          </cell>
          <cell r="B152" t="str">
            <v>267</v>
          </cell>
          <cell r="C152" t="str">
            <v>GENERAL - MAINTENANC</v>
          </cell>
          <cell r="D152" t="str">
            <v>Community Services</v>
          </cell>
          <cell r="E152" t="str">
            <v>0601</v>
          </cell>
          <cell r="F152" t="str">
            <v>Housing/Not Required</v>
          </cell>
          <cell r="G152" t="str">
            <v>Function:Housing:Core Function:Housing</v>
          </cell>
        </row>
        <row r="153">
          <cell r="A153">
            <v>404291</v>
          </cell>
          <cell r="B153" t="str">
            <v>291</v>
          </cell>
          <cell r="C153" t="str">
            <v>ADMINISTRATION FIRE</v>
          </cell>
          <cell r="D153" t="str">
            <v>Community Services</v>
          </cell>
          <cell r="E153" t="str">
            <v>0702</v>
          </cell>
          <cell r="F153" t="str">
            <v>Public Safety/Fire</v>
          </cell>
          <cell r="G153" t="str">
            <v>Function:Public Safety:Non-core Function:Fire Fighting and Protection</v>
          </cell>
        </row>
        <row r="154">
          <cell r="A154">
            <v>404292</v>
          </cell>
          <cell r="B154" t="str">
            <v>292</v>
          </cell>
          <cell r="C154" t="str">
            <v>PLANT &amp; VEHICLES</v>
          </cell>
          <cell r="D154" t="str">
            <v>Community Services</v>
          </cell>
          <cell r="E154" t="str">
            <v>0702</v>
          </cell>
          <cell r="F154" t="str">
            <v>Public Safety/Fire</v>
          </cell>
          <cell r="G154" t="str">
            <v>Function:Public Safety:Non-core Function:Fire Fighting and Protection</v>
          </cell>
        </row>
        <row r="155">
          <cell r="A155">
            <v>404293</v>
          </cell>
          <cell r="B155" t="str">
            <v>293</v>
          </cell>
          <cell r="C155" t="str">
            <v>DIASTER MNGT</v>
          </cell>
          <cell r="D155" t="str">
            <v>Community Services</v>
          </cell>
          <cell r="E155" t="str">
            <v>0703</v>
          </cell>
          <cell r="F155" t="str">
            <v>Public Safety/Civil Defence</v>
          </cell>
          <cell r="G155" t="str">
            <v>Function:Public Safety:Core Function:Civil Defence</v>
          </cell>
        </row>
        <row r="156">
          <cell r="A156">
            <v>404294</v>
          </cell>
          <cell r="B156" t="str">
            <v>294</v>
          </cell>
          <cell r="C156" t="str">
            <v>MNT &amp; ADMIN - FIRE</v>
          </cell>
          <cell r="D156" t="str">
            <v>Community Services</v>
          </cell>
          <cell r="E156" t="str">
            <v>0702</v>
          </cell>
          <cell r="F156" t="str">
            <v>Public Safety/Fire</v>
          </cell>
          <cell r="G156" t="str">
            <v>Function:Public Safety:Non-core Function:Fire Fighting and Protection</v>
          </cell>
        </row>
        <row r="157">
          <cell r="A157">
            <v>404295</v>
          </cell>
          <cell r="B157" t="str">
            <v>295</v>
          </cell>
          <cell r="C157" t="str">
            <v>FIRE PREVENTION</v>
          </cell>
          <cell r="D157" t="str">
            <v>Community Services</v>
          </cell>
          <cell r="E157" t="str">
            <v>0702</v>
          </cell>
          <cell r="F157" t="str">
            <v>Public Safety/Fire</v>
          </cell>
          <cell r="G157" t="str">
            <v>Function:Public Safety:Non-core Function:Fire Fighting and Protection</v>
          </cell>
        </row>
        <row r="158">
          <cell r="A158">
            <v>404296</v>
          </cell>
          <cell r="B158" t="str">
            <v>296</v>
          </cell>
          <cell r="C158" t="str">
            <v>COMMUNICATION CENTRE</v>
          </cell>
          <cell r="D158" t="str">
            <v>Community Services</v>
          </cell>
          <cell r="E158" t="str">
            <v>0702</v>
          </cell>
          <cell r="F158" t="str">
            <v>Public Safety/Fire</v>
          </cell>
          <cell r="G158" t="str">
            <v>Function:Public Safety:Non-core Function:Fire Fighting and Protection</v>
          </cell>
        </row>
        <row r="159">
          <cell r="A159">
            <v>404297</v>
          </cell>
          <cell r="B159" t="str">
            <v>297</v>
          </cell>
          <cell r="C159" t="str">
            <v>TRAINING</v>
          </cell>
          <cell r="D159" t="str">
            <v>Community Services</v>
          </cell>
          <cell r="E159" t="str">
            <v>0702</v>
          </cell>
          <cell r="F159" t="str">
            <v>Public Safety/Fire</v>
          </cell>
          <cell r="G159" t="str">
            <v>Function:Public Safety:Non-core Function:Fire Fighting and Protection</v>
          </cell>
        </row>
        <row r="160">
          <cell r="A160">
            <v>404298</v>
          </cell>
          <cell r="B160" t="str">
            <v>298</v>
          </cell>
          <cell r="C160" t="str">
            <v>WORKSHOP</v>
          </cell>
          <cell r="D160" t="str">
            <v>Community Services</v>
          </cell>
          <cell r="E160" t="str">
            <v>0702</v>
          </cell>
          <cell r="F160" t="str">
            <v>Public Safety/Fire</v>
          </cell>
          <cell r="G160" t="str">
            <v>Function:Public Safety:Non-core Function:Fire Fighting and Protection</v>
          </cell>
        </row>
        <row r="161">
          <cell r="A161">
            <v>404299</v>
          </cell>
          <cell r="B161" t="str">
            <v>299</v>
          </cell>
          <cell r="C161" t="str">
            <v>EDENDALE</v>
          </cell>
          <cell r="D161" t="str">
            <v>Community Services</v>
          </cell>
          <cell r="E161" t="str">
            <v>0702</v>
          </cell>
          <cell r="F161" t="str">
            <v>Public Safety/Fire</v>
          </cell>
          <cell r="G161" t="str">
            <v>Function:Public Safety:Non-core Function:Fire Fighting and Protection</v>
          </cell>
        </row>
        <row r="162">
          <cell r="A162">
            <v>404300</v>
          </cell>
          <cell r="B162" t="str">
            <v>300</v>
          </cell>
          <cell r="C162" t="str">
            <v>PHYSICAL EDUCATION</v>
          </cell>
          <cell r="D162" t="str">
            <v>Community Services</v>
          </cell>
          <cell r="E162" t="str">
            <v>0702</v>
          </cell>
          <cell r="F162" t="str">
            <v>Public Safety/Fire</v>
          </cell>
          <cell r="G162" t="str">
            <v>Function:Public Safety:Non-core Function:Fire Fighting and Protection</v>
          </cell>
        </row>
        <row r="163">
          <cell r="A163">
            <v>404301</v>
          </cell>
          <cell r="B163" t="str">
            <v>301</v>
          </cell>
          <cell r="C163" t="str">
            <v>CANTEEN</v>
          </cell>
          <cell r="D163" t="str">
            <v>Community Services</v>
          </cell>
          <cell r="E163" t="str">
            <v>0702</v>
          </cell>
          <cell r="F163" t="str">
            <v>Public Safety/Fire</v>
          </cell>
          <cell r="G163" t="str">
            <v>Function:Public Safety:Non-core Function:Fire Fighting and Protection</v>
          </cell>
        </row>
        <row r="164">
          <cell r="A164">
            <v>404302</v>
          </cell>
          <cell r="B164" t="str">
            <v>302</v>
          </cell>
          <cell r="C164" t="str">
            <v>OPERATIONS</v>
          </cell>
          <cell r="D164" t="str">
            <v>Community Services</v>
          </cell>
          <cell r="E164" t="str">
            <v>0702</v>
          </cell>
          <cell r="F164" t="str">
            <v>Public Safety/Fire</v>
          </cell>
          <cell r="G164" t="str">
            <v>Function:Public Safety:Non-core Function:Fire Fighting and Protection</v>
          </cell>
        </row>
        <row r="165">
          <cell r="A165">
            <v>404325</v>
          </cell>
          <cell r="B165" t="str">
            <v>325</v>
          </cell>
          <cell r="C165" t="str">
            <v>ADMIN - TRAFFIC</v>
          </cell>
          <cell r="D165" t="str">
            <v>Community Services</v>
          </cell>
          <cell r="E165" t="str">
            <v>0701</v>
          </cell>
          <cell r="F165" t="str">
            <v>Public Safety/Police</v>
          </cell>
          <cell r="G165" t="str">
            <v>Function:Road Transport:Core Function:Police Forces, Traffic and Street Parking Control</v>
          </cell>
        </row>
        <row r="166">
          <cell r="A166">
            <v>404326</v>
          </cell>
          <cell r="B166" t="str">
            <v>326</v>
          </cell>
          <cell r="C166" t="str">
            <v>PARKING METERS</v>
          </cell>
          <cell r="D166" t="str">
            <v>Community Services</v>
          </cell>
          <cell r="E166" t="str">
            <v>0701</v>
          </cell>
          <cell r="F166" t="str">
            <v>Public Safety/Police</v>
          </cell>
          <cell r="G166" t="str">
            <v>Function:Road Transport:Core Function:Police Forces, Traffic and Street Parking Control</v>
          </cell>
        </row>
        <row r="167">
          <cell r="A167">
            <v>404327</v>
          </cell>
          <cell r="B167" t="str">
            <v>327</v>
          </cell>
          <cell r="C167" t="str">
            <v>TRFC CONT/LAW ENFCT</v>
          </cell>
          <cell r="D167" t="str">
            <v>Community Services</v>
          </cell>
          <cell r="E167" t="str">
            <v>0701</v>
          </cell>
          <cell r="F167" t="str">
            <v>Public Safety/Police</v>
          </cell>
          <cell r="G167" t="str">
            <v>Function:Road Transport:Core Function:Police Forces, Traffic and Street Parking Control</v>
          </cell>
        </row>
        <row r="168">
          <cell r="A168">
            <v>404328</v>
          </cell>
          <cell r="B168" t="str">
            <v>328</v>
          </cell>
          <cell r="C168" t="str">
            <v>SECURITY</v>
          </cell>
          <cell r="D168" t="str">
            <v>Community Services</v>
          </cell>
          <cell r="E168" t="str">
            <v>0191</v>
          </cell>
          <cell r="F168" t="str">
            <v>Budget &amp; Treasury Office/Not Required</v>
          </cell>
          <cell r="G168" t="str">
            <v>Function:Finance and Administration:Core Function:Security Services</v>
          </cell>
        </row>
        <row r="169">
          <cell r="A169">
            <v>404357</v>
          </cell>
          <cell r="B169" t="str">
            <v>357</v>
          </cell>
          <cell r="C169" t="str">
            <v>HIV&amp;AIDS_TRAINING</v>
          </cell>
          <cell r="D169" t="str">
            <v>Community Services</v>
          </cell>
          <cell r="E169" t="str">
            <v>0401</v>
          </cell>
          <cell r="F169" t="str">
            <v>Health/Clinics</v>
          </cell>
          <cell r="G169" t="str">
            <v>Function:Health:Non-core Function:Health Services</v>
          </cell>
        </row>
        <row r="170">
          <cell r="A170">
            <v>404359</v>
          </cell>
          <cell r="B170" t="str">
            <v>359</v>
          </cell>
          <cell r="C170" t="str">
            <v>HIV &amp; AIDS/SOCIAL SERVICE</v>
          </cell>
          <cell r="D170" t="str">
            <v>Community Services</v>
          </cell>
          <cell r="E170" t="str">
            <v>0506</v>
          </cell>
          <cell r="F170" t="str">
            <v>Community &amp; Social Services/Aged Care</v>
          </cell>
          <cell r="G170" t="str">
            <v>Function:Community and Social Services:Non-core Function:Aged Care</v>
          </cell>
        </row>
        <row r="171">
          <cell r="A171">
            <v>404390</v>
          </cell>
          <cell r="B171" t="str">
            <v>390</v>
          </cell>
          <cell r="C171" t="str">
            <v>MNT &amp; ADMN - SPRTS</v>
          </cell>
          <cell r="D171" t="str">
            <v>Community Services</v>
          </cell>
          <cell r="E171" t="str">
            <v>0801</v>
          </cell>
          <cell r="F171" t="str">
            <v>Sport And Recreation/Not Required</v>
          </cell>
          <cell r="G171" t="str">
            <v>Function:Sport and Recreation:Non-core Function:Recreational Facilities</v>
          </cell>
        </row>
        <row r="172">
          <cell r="A172">
            <v>404392</v>
          </cell>
          <cell r="B172" t="str">
            <v>392</v>
          </cell>
          <cell r="C172" t="str">
            <v>CEMETERIES</v>
          </cell>
          <cell r="D172" t="str">
            <v>Community Services</v>
          </cell>
          <cell r="E172" t="str">
            <v>0504</v>
          </cell>
          <cell r="F172" t="str">
            <v>Comm. &amp; Social/Cemeteries &amp; Crematoriums</v>
          </cell>
          <cell r="G172" t="str">
            <v>Function:Community and Social Services:Core Function:Cemeteries, Funeral Parlours and Crematoriums</v>
          </cell>
        </row>
        <row r="173">
          <cell r="A173">
            <v>404394</v>
          </cell>
          <cell r="B173" t="str">
            <v>394</v>
          </cell>
          <cell r="C173" t="str">
            <v>CREMATORIA</v>
          </cell>
          <cell r="D173" t="str">
            <v>Community Services</v>
          </cell>
          <cell r="E173" t="str">
            <v>0504</v>
          </cell>
          <cell r="F173" t="str">
            <v>Comm. &amp; Social/Cemeteries &amp; Crematoriums</v>
          </cell>
          <cell r="G173" t="str">
            <v>Function:Community and Social Services:Core Function:Cemeteries, Funeral Parlours and Crematoriums</v>
          </cell>
        </row>
        <row r="174">
          <cell r="A174">
            <v>404396</v>
          </cell>
          <cell r="B174" t="str">
            <v>396</v>
          </cell>
          <cell r="C174" t="str">
            <v>WORKSHOP</v>
          </cell>
          <cell r="D174" t="str">
            <v>Community Services</v>
          </cell>
          <cell r="E174" t="str">
            <v>0801</v>
          </cell>
          <cell r="F174" t="str">
            <v>Sport And Recreation/Not Required</v>
          </cell>
          <cell r="G174" t="str">
            <v>Function:Sport and Recreation:Core Function:Community Parks (including Nurseries)</v>
          </cell>
        </row>
        <row r="175">
          <cell r="A175">
            <v>404398</v>
          </cell>
          <cell r="B175" t="str">
            <v>398</v>
          </cell>
          <cell r="C175" t="str">
            <v>NURSERY</v>
          </cell>
          <cell r="D175" t="str">
            <v>Community Services</v>
          </cell>
          <cell r="E175" t="str">
            <v>0801</v>
          </cell>
          <cell r="F175" t="str">
            <v>Sport And Recreation/Not Required</v>
          </cell>
          <cell r="G175" t="str">
            <v>Function:Sport and Recreation:Core Function:Community Parks (including Nurseries)</v>
          </cell>
        </row>
        <row r="176">
          <cell r="A176">
            <v>404400</v>
          </cell>
          <cell r="B176" t="str">
            <v>400</v>
          </cell>
          <cell r="C176" t="str">
            <v>CONSERVATION</v>
          </cell>
          <cell r="D176" t="str">
            <v>Community Services</v>
          </cell>
          <cell r="E176" t="str">
            <v>0801</v>
          </cell>
          <cell r="F176" t="str">
            <v>Sport And Recreation/Not Required</v>
          </cell>
          <cell r="G176" t="str">
            <v>Function:Sport and Recreation:Non-core Function:Recreational Facilities</v>
          </cell>
        </row>
        <row r="177">
          <cell r="A177">
            <v>404402</v>
          </cell>
          <cell r="B177" t="str">
            <v>402</v>
          </cell>
          <cell r="C177" t="str">
            <v>DISTRICT NORTH</v>
          </cell>
          <cell r="D177" t="str">
            <v>Community Services</v>
          </cell>
          <cell r="E177" t="str">
            <v>0801</v>
          </cell>
          <cell r="F177" t="str">
            <v>Sport And Recreation/Not Required</v>
          </cell>
          <cell r="G177" t="str">
            <v>Function:Sport and Recreation:Core Function:Community Parks (including Nurseries)</v>
          </cell>
        </row>
        <row r="178">
          <cell r="A178">
            <v>404404</v>
          </cell>
          <cell r="B178" t="str">
            <v>404</v>
          </cell>
          <cell r="C178" t="str">
            <v>DISTRICT CENTRAL</v>
          </cell>
          <cell r="D178" t="str">
            <v>Community Services</v>
          </cell>
          <cell r="E178" t="str">
            <v>0801</v>
          </cell>
          <cell r="F178" t="str">
            <v>Sport And Recreation/Not Required</v>
          </cell>
          <cell r="G178" t="str">
            <v>Function:Sport and Recreation:Core Function:Community Parks (including Nurseries)</v>
          </cell>
        </row>
        <row r="179">
          <cell r="A179">
            <v>404406</v>
          </cell>
          <cell r="B179" t="str">
            <v>406</v>
          </cell>
          <cell r="C179" t="str">
            <v>DISTRICT SOUTH</v>
          </cell>
          <cell r="D179" t="str">
            <v>Community Services</v>
          </cell>
          <cell r="E179" t="str">
            <v>0801</v>
          </cell>
          <cell r="F179" t="str">
            <v>Sport And Recreation/Not Required</v>
          </cell>
          <cell r="G179" t="str">
            <v>Function:Sport and Recreation:Core Function:Community Parks (including Nurseries)</v>
          </cell>
        </row>
        <row r="180">
          <cell r="A180">
            <v>404408</v>
          </cell>
          <cell r="B180" t="str">
            <v>408</v>
          </cell>
          <cell r="C180" t="str">
            <v>ADMINISTRATION - SPO</v>
          </cell>
          <cell r="D180" t="str">
            <v>Community Services</v>
          </cell>
          <cell r="E180" t="str">
            <v>0801</v>
          </cell>
          <cell r="F180" t="str">
            <v>Sport And Recreation/Not Required</v>
          </cell>
          <cell r="G180" t="str">
            <v>Function:Sport and Recreation:Core Function:Community Parks (including Nurseries)</v>
          </cell>
        </row>
        <row r="181">
          <cell r="A181">
            <v>404410</v>
          </cell>
          <cell r="B181" t="str">
            <v>410</v>
          </cell>
          <cell r="C181" t="str">
            <v>ASHBURTON</v>
          </cell>
          <cell r="D181" t="str">
            <v>Community Services</v>
          </cell>
          <cell r="E181" t="str">
            <v>0801</v>
          </cell>
          <cell r="F181" t="str">
            <v>Sport And Recreation/Not Required</v>
          </cell>
          <cell r="G181" t="str">
            <v>Function:Sport and Recreation:Core Function:Community Parks (including Nurseries)</v>
          </cell>
        </row>
        <row r="182">
          <cell r="A182">
            <v>404412</v>
          </cell>
          <cell r="B182" t="str">
            <v>412</v>
          </cell>
          <cell r="C182" t="str">
            <v>HORTICULTURE</v>
          </cell>
          <cell r="D182" t="str">
            <v>Community Services</v>
          </cell>
          <cell r="E182" t="str">
            <v>0801</v>
          </cell>
          <cell r="F182" t="str">
            <v>Sport And Recreation/Not Required</v>
          </cell>
          <cell r="G182" t="str">
            <v>Function:Sport and Recreation:Core Function:Community Parks (including Nurseries)</v>
          </cell>
        </row>
        <row r="183">
          <cell r="A183">
            <v>404430</v>
          </cell>
          <cell r="B183" t="str">
            <v>430</v>
          </cell>
          <cell r="C183" t="str">
            <v>PROTEA SPRTS COMPLEX</v>
          </cell>
          <cell r="D183" t="str">
            <v>Community Services</v>
          </cell>
          <cell r="E183" t="str">
            <v>0801</v>
          </cell>
          <cell r="F183" t="str">
            <v>Sport And Recreation/Not Required</v>
          </cell>
          <cell r="G183" t="str">
            <v>Function:Sport and Recreation:Non-core Function:Recreational Facilities</v>
          </cell>
        </row>
        <row r="184">
          <cell r="A184">
            <v>404431</v>
          </cell>
          <cell r="B184" t="str">
            <v>431</v>
          </cell>
          <cell r="C184" t="str">
            <v>SPORTS GROUNDS</v>
          </cell>
          <cell r="D184" t="str">
            <v>Community Services</v>
          </cell>
          <cell r="E184" t="str">
            <v>0801</v>
          </cell>
          <cell r="F184" t="str">
            <v>Sport And Recreation/Not Required</v>
          </cell>
          <cell r="G184" t="str">
            <v>Function:Sport and Recreation:Non-core Function:Recreational Facilities</v>
          </cell>
        </row>
        <row r="185">
          <cell r="A185">
            <v>404432</v>
          </cell>
          <cell r="B185" t="str">
            <v>432</v>
          </cell>
          <cell r="C185" t="str">
            <v>ALEX&amp;RA SWMMNG BATH</v>
          </cell>
          <cell r="D185" t="str">
            <v>Community Services</v>
          </cell>
          <cell r="E185" t="str">
            <v>0801</v>
          </cell>
          <cell r="F185" t="str">
            <v>Sport And Recreation/Not Required</v>
          </cell>
          <cell r="G185" t="str">
            <v>Function:Sport and Recreation:Non-core Function:Recreational Facilities</v>
          </cell>
        </row>
        <row r="186">
          <cell r="A186">
            <v>404433</v>
          </cell>
          <cell r="B186" t="str">
            <v>433</v>
          </cell>
          <cell r="C186" t="str">
            <v>JOLLIFFE SWMMNG BATH</v>
          </cell>
          <cell r="D186" t="str">
            <v>Community Services</v>
          </cell>
          <cell r="E186" t="str">
            <v>0801</v>
          </cell>
          <cell r="F186" t="str">
            <v>Sport And Recreation/Not Required</v>
          </cell>
          <cell r="G186" t="str">
            <v>Function:Sport and Recreation:Non-core Function:Recreational Facilities</v>
          </cell>
        </row>
        <row r="187">
          <cell r="A187">
            <v>404434</v>
          </cell>
          <cell r="B187" t="str">
            <v>434</v>
          </cell>
          <cell r="C187" t="str">
            <v>BERG STREET SWIMMING</v>
          </cell>
          <cell r="D187" t="str">
            <v>Community Services</v>
          </cell>
          <cell r="E187" t="str">
            <v>0801</v>
          </cell>
          <cell r="F187" t="str">
            <v>Sport And Recreation/Not Required</v>
          </cell>
          <cell r="G187" t="str">
            <v>Function:Sport and Recreation:Non-core Function:Recreational Facilities</v>
          </cell>
        </row>
        <row r="188">
          <cell r="A188">
            <v>404435</v>
          </cell>
          <cell r="B188" t="str">
            <v>435</v>
          </cell>
          <cell r="C188" t="str">
            <v>PILDITCH SWMMNG BATH</v>
          </cell>
          <cell r="D188" t="str">
            <v>Community Services</v>
          </cell>
          <cell r="E188" t="str">
            <v>0801</v>
          </cell>
          <cell r="F188" t="str">
            <v>Sport And Recreation/Not Required</v>
          </cell>
          <cell r="G188" t="str">
            <v>Function:Sport and Recreation:Non-core Function:Recreational Facilities</v>
          </cell>
        </row>
        <row r="189">
          <cell r="A189">
            <v>404436</v>
          </cell>
          <cell r="B189" t="str">
            <v>436</v>
          </cell>
          <cell r="C189" t="str">
            <v>NORTHDLE SWMMNG BATH</v>
          </cell>
          <cell r="D189" t="str">
            <v>Community Services</v>
          </cell>
          <cell r="E189" t="str">
            <v>0801</v>
          </cell>
          <cell r="F189" t="str">
            <v>Sport And Recreation/Not Required</v>
          </cell>
          <cell r="G189" t="str">
            <v>Function:Sport and Recreation:Non-core Function:Recreational Facilities</v>
          </cell>
        </row>
        <row r="190">
          <cell r="A190">
            <v>404437</v>
          </cell>
          <cell r="B190" t="str">
            <v>437</v>
          </cell>
          <cell r="C190" t="str">
            <v>BUCHANAN ST SWIMMING</v>
          </cell>
          <cell r="D190" t="str">
            <v>Community Services</v>
          </cell>
          <cell r="E190" t="str">
            <v>0801</v>
          </cell>
          <cell r="F190" t="str">
            <v>Sport And Recreation/Not Required</v>
          </cell>
          <cell r="G190" t="str">
            <v>Function:Sport and Recreation:Non-core Function:Recreational Facilities</v>
          </cell>
        </row>
        <row r="191">
          <cell r="A191">
            <v>404438</v>
          </cell>
          <cell r="B191" t="str">
            <v>438</v>
          </cell>
          <cell r="C191" t="str">
            <v>EASTWOOD SWMMNG BATH</v>
          </cell>
          <cell r="D191" t="str">
            <v>Community Services</v>
          </cell>
          <cell r="E191" t="str">
            <v>0801</v>
          </cell>
          <cell r="F191" t="str">
            <v>Sport And Recreation/Not Required</v>
          </cell>
          <cell r="G191" t="str">
            <v>Function:Sport and Recreation:Non-core Function:Recreational Facilities</v>
          </cell>
        </row>
        <row r="192">
          <cell r="A192">
            <v>404440</v>
          </cell>
          <cell r="B192" t="str">
            <v>440</v>
          </cell>
          <cell r="C192" t="str">
            <v>SUPERTUBE</v>
          </cell>
          <cell r="D192" t="str">
            <v>Community Services</v>
          </cell>
          <cell r="E192" t="str">
            <v>0801</v>
          </cell>
          <cell r="F192" t="str">
            <v>Sport And Recreation/Not Required</v>
          </cell>
          <cell r="G192" t="str">
            <v>Function:Sport and Recreation:Non-core Function:Recreational Facilities</v>
          </cell>
        </row>
        <row r="193">
          <cell r="A193">
            <v>404441</v>
          </cell>
          <cell r="B193" t="str">
            <v>441</v>
          </cell>
          <cell r="C193" t="str">
            <v>HANDYMEN</v>
          </cell>
          <cell r="D193" t="str">
            <v>Community Services</v>
          </cell>
          <cell r="E193" t="str">
            <v>0801</v>
          </cell>
          <cell r="F193" t="str">
            <v>Sport And Recreation/Not Required</v>
          </cell>
          <cell r="G193" t="str">
            <v>Function:Sport and Recreation:Non-core Function:Recreational Facilities</v>
          </cell>
        </row>
        <row r="194">
          <cell r="A194">
            <v>404442</v>
          </cell>
          <cell r="B194" t="str">
            <v>442</v>
          </cell>
          <cell r="C194" t="str">
            <v>RELIEF GANG POOL</v>
          </cell>
          <cell r="D194" t="str">
            <v>Community Services</v>
          </cell>
          <cell r="E194" t="str">
            <v>0801</v>
          </cell>
          <cell r="F194" t="str">
            <v>Sport And Recreation/Not Required</v>
          </cell>
          <cell r="G194" t="str">
            <v>Function:Sport and Recreation:Non-core Function:Recreational Facilities</v>
          </cell>
        </row>
        <row r="195">
          <cell r="A195">
            <v>404443</v>
          </cell>
          <cell r="B195" t="str">
            <v>443</v>
          </cell>
          <cell r="C195" t="str">
            <v>SOBANTU SWIMMNG POOL</v>
          </cell>
          <cell r="D195" t="str">
            <v>Community Services</v>
          </cell>
          <cell r="E195" t="str">
            <v>0801</v>
          </cell>
          <cell r="F195" t="str">
            <v>Sport And Recreation/Not Required</v>
          </cell>
          <cell r="G195" t="str">
            <v>Function:Sport and Recreation:Non-core Function:Recreational Facilities</v>
          </cell>
        </row>
        <row r="196">
          <cell r="A196">
            <v>404444</v>
          </cell>
          <cell r="B196" t="str">
            <v>444</v>
          </cell>
          <cell r="C196" t="str">
            <v>MANOR SPRTS FACLTIES</v>
          </cell>
          <cell r="D196" t="str">
            <v>Community Services</v>
          </cell>
          <cell r="E196" t="str">
            <v>0801</v>
          </cell>
          <cell r="F196" t="str">
            <v>Sport And Recreation/Not Required</v>
          </cell>
          <cell r="G196" t="str">
            <v>Function:Sport and Recreation:Non-core Function:Recreational Facilities</v>
          </cell>
        </row>
        <row r="197">
          <cell r="A197">
            <v>404445</v>
          </cell>
          <cell r="B197" t="str">
            <v>445</v>
          </cell>
          <cell r="C197" t="str">
            <v>TATHAM SPRTS FCLTIES</v>
          </cell>
          <cell r="D197" t="str">
            <v>Community Services</v>
          </cell>
          <cell r="E197" t="str">
            <v>0801</v>
          </cell>
          <cell r="F197" t="str">
            <v>Sport And Recreation/Not Required</v>
          </cell>
          <cell r="G197" t="str">
            <v>Function:Sport and Recreation:Non-core Function:Recreational Facilities</v>
          </cell>
        </row>
        <row r="198">
          <cell r="A198">
            <v>404446</v>
          </cell>
          <cell r="B198" t="str">
            <v>446</v>
          </cell>
          <cell r="C198" t="str">
            <v>COPSVILLE SPRT FCLTY</v>
          </cell>
          <cell r="D198" t="str">
            <v>Community Services</v>
          </cell>
          <cell r="E198" t="str">
            <v>0801</v>
          </cell>
          <cell r="F198" t="str">
            <v>Sport And Recreation/Not Required</v>
          </cell>
          <cell r="G198" t="str">
            <v>Function:Sport and Recreation:Non-core Function:Recreational Facilities</v>
          </cell>
        </row>
        <row r="199">
          <cell r="A199">
            <v>404447</v>
          </cell>
          <cell r="B199" t="str">
            <v>447</v>
          </cell>
          <cell r="C199" t="str">
            <v>ZINKWAZI SPRTS FCLTY</v>
          </cell>
          <cell r="D199" t="str">
            <v>Community Services</v>
          </cell>
          <cell r="E199" t="str">
            <v>0801</v>
          </cell>
          <cell r="F199" t="str">
            <v>Sport And Recreation/Not Required</v>
          </cell>
          <cell r="G199" t="str">
            <v>Function:Sport and Recreation:Non-core Function:Recreational Facilities</v>
          </cell>
        </row>
        <row r="200">
          <cell r="A200">
            <v>404448</v>
          </cell>
          <cell r="B200" t="str">
            <v>448</v>
          </cell>
          <cell r="C200" t="str">
            <v>UNIT N SPRTS FCLTY</v>
          </cell>
          <cell r="D200" t="str">
            <v>Community Services</v>
          </cell>
          <cell r="E200" t="str">
            <v>0801</v>
          </cell>
          <cell r="F200" t="str">
            <v>Sport And Recreation/Not Required</v>
          </cell>
          <cell r="G200" t="str">
            <v>Function:Sport and Recreation:Non-core Function:Recreational Facilities</v>
          </cell>
        </row>
        <row r="201">
          <cell r="A201">
            <v>404449</v>
          </cell>
          <cell r="B201" t="str">
            <v>449</v>
          </cell>
          <cell r="C201" t="str">
            <v>WILLOWFOUNTAIN SPORT</v>
          </cell>
          <cell r="D201" t="str">
            <v>Community Services</v>
          </cell>
          <cell r="E201" t="str">
            <v>0801</v>
          </cell>
          <cell r="F201" t="str">
            <v>Sport And Recreation/Not Required</v>
          </cell>
          <cell r="G201" t="str">
            <v>Function:Sport and Recreation:Non-core Function:Recreational Facilities</v>
          </cell>
        </row>
        <row r="202">
          <cell r="A202">
            <v>404450</v>
          </cell>
          <cell r="B202" t="str">
            <v>450</v>
          </cell>
          <cell r="C202" t="str">
            <v>CALUZA SPRT FCLTY</v>
          </cell>
          <cell r="D202" t="str">
            <v>Community Services</v>
          </cell>
          <cell r="E202" t="str">
            <v>0801</v>
          </cell>
          <cell r="F202" t="str">
            <v>Sport And Recreation/Not Required</v>
          </cell>
          <cell r="G202" t="str">
            <v>Function:Sport and Recreation:Non-core Function:Recreational Facilities</v>
          </cell>
        </row>
        <row r="203">
          <cell r="A203">
            <v>404451</v>
          </cell>
          <cell r="B203" t="str">
            <v>451</v>
          </cell>
          <cell r="C203" t="str">
            <v>AZALEA SPRT FCLTY</v>
          </cell>
          <cell r="D203" t="str">
            <v>Community Services</v>
          </cell>
          <cell r="E203" t="str">
            <v>0801</v>
          </cell>
          <cell r="F203" t="str">
            <v>Sport And Recreation/Not Required</v>
          </cell>
          <cell r="G203" t="str">
            <v>Function:Sport and Recreation:Non-core Function:Recreational Facilities</v>
          </cell>
        </row>
        <row r="204">
          <cell r="A204">
            <v>404452</v>
          </cell>
          <cell r="B204" t="str">
            <v>452</v>
          </cell>
          <cell r="C204" t="str">
            <v>DAMBUZA SPRTS FCLTY</v>
          </cell>
          <cell r="D204" t="str">
            <v>Community Services</v>
          </cell>
          <cell r="E204" t="str">
            <v>0801</v>
          </cell>
          <cell r="F204" t="str">
            <v>Sport And Recreation/Not Required</v>
          </cell>
          <cell r="G204" t="str">
            <v>Function:Sport and Recreation:Non-core Function:Recreational Facilities</v>
          </cell>
        </row>
        <row r="205">
          <cell r="A205">
            <v>404453</v>
          </cell>
          <cell r="B205" t="str">
            <v>453</v>
          </cell>
          <cell r="C205" t="str">
            <v>SINATHING SPRT FCLTY</v>
          </cell>
          <cell r="D205" t="str">
            <v>Community Services</v>
          </cell>
          <cell r="E205" t="str">
            <v>0801</v>
          </cell>
          <cell r="F205" t="str">
            <v>Sport And Recreation/Not Required</v>
          </cell>
          <cell r="G205" t="str">
            <v>Function:Sport and Recreation:Non-core Function:Recreational Facilities</v>
          </cell>
        </row>
        <row r="206">
          <cell r="A206">
            <v>404454</v>
          </cell>
          <cell r="B206" t="str">
            <v>454</v>
          </cell>
          <cell r="C206" t="str">
            <v>ESIGODINI SPRT FCLTY</v>
          </cell>
          <cell r="D206" t="str">
            <v>Community Services</v>
          </cell>
          <cell r="E206" t="str">
            <v>0801</v>
          </cell>
          <cell r="F206" t="str">
            <v>Sport And Recreation/Not Required</v>
          </cell>
          <cell r="G206" t="str">
            <v>Function:Sport and Recreation:Non-core Function:Recreational Facilities</v>
          </cell>
        </row>
        <row r="207">
          <cell r="A207">
            <v>404455</v>
          </cell>
          <cell r="B207" t="str">
            <v>455</v>
          </cell>
          <cell r="C207" t="str">
            <v>EMANTSHAHENI SPRT FCLT</v>
          </cell>
          <cell r="D207" t="str">
            <v>Community Services</v>
          </cell>
          <cell r="E207" t="str">
            <v>0801</v>
          </cell>
          <cell r="F207" t="str">
            <v>Sport And Recreation/Not Required</v>
          </cell>
          <cell r="G207" t="str">
            <v>Function:Sport and Recreation:Non-core Function:Recreational Facilities</v>
          </cell>
        </row>
        <row r="208">
          <cell r="A208">
            <v>404456</v>
          </cell>
          <cell r="B208" t="str">
            <v>456</v>
          </cell>
          <cell r="C208" t="str">
            <v>EASTWOOD SPRT FCLTY</v>
          </cell>
          <cell r="D208" t="str">
            <v>Community Services</v>
          </cell>
          <cell r="E208" t="str">
            <v>0801</v>
          </cell>
          <cell r="F208" t="str">
            <v>Sport And Recreation/Not Required</v>
          </cell>
          <cell r="G208" t="str">
            <v>Function:Sport and Recreation:Non-core Function:Recreational Facilities</v>
          </cell>
        </row>
        <row r="209">
          <cell r="A209">
            <v>404457</v>
          </cell>
          <cell r="B209" t="str">
            <v>457</v>
          </cell>
          <cell r="C209" t="str">
            <v>ALEXMAURE SPRT FCLTY</v>
          </cell>
          <cell r="D209" t="str">
            <v>Community Services</v>
          </cell>
          <cell r="E209" t="str">
            <v>0801</v>
          </cell>
          <cell r="F209" t="str">
            <v>Sport And Recreation/Not Required</v>
          </cell>
          <cell r="G209" t="str">
            <v>Function:Sport and Recreation:Non-core Function:Recreational Facilities</v>
          </cell>
        </row>
        <row r="210">
          <cell r="A210">
            <v>404458</v>
          </cell>
          <cell r="B210" t="str">
            <v>458</v>
          </cell>
          <cell r="C210" t="str">
            <v>ALEXFRSYTH SPT FCLTY</v>
          </cell>
          <cell r="D210" t="str">
            <v>Community Services</v>
          </cell>
          <cell r="E210" t="str">
            <v>0801</v>
          </cell>
          <cell r="F210" t="str">
            <v>Sport And Recreation/Not Required</v>
          </cell>
          <cell r="G210" t="str">
            <v>Function:Sport and Recreation:Non-core Function:Recreational Facilities</v>
          </cell>
        </row>
        <row r="211">
          <cell r="A211">
            <v>404459</v>
          </cell>
          <cell r="B211" t="str">
            <v>459</v>
          </cell>
          <cell r="C211" t="str">
            <v>ORTHMAN SPORT FACLTY</v>
          </cell>
          <cell r="D211" t="str">
            <v>Community Services</v>
          </cell>
          <cell r="E211" t="str">
            <v>0801</v>
          </cell>
          <cell r="F211" t="str">
            <v>Sport And Recreation/Not Required</v>
          </cell>
          <cell r="G211" t="str">
            <v>Function:Sport and Recreation:Non-core Function:Recreational Facilities</v>
          </cell>
        </row>
        <row r="212">
          <cell r="A212">
            <v>404460</v>
          </cell>
          <cell r="B212" t="str">
            <v>460</v>
          </cell>
          <cell r="C212" t="str">
            <v>DALES PRK SPRT FCLTY</v>
          </cell>
          <cell r="D212" t="str">
            <v>Community Services</v>
          </cell>
          <cell r="E212" t="str">
            <v>0801</v>
          </cell>
          <cell r="F212" t="str">
            <v>Sport And Recreation/Not Required</v>
          </cell>
          <cell r="G212" t="str">
            <v>Function:Sport and Recreation:Non-core Function:Recreational Facilities</v>
          </cell>
        </row>
        <row r="213">
          <cell r="A213">
            <v>404461</v>
          </cell>
          <cell r="B213" t="str">
            <v>461</v>
          </cell>
          <cell r="C213" t="str">
            <v>WADLEY SPORT FACLITY</v>
          </cell>
          <cell r="D213" t="str">
            <v>Community Services</v>
          </cell>
          <cell r="E213" t="str">
            <v>0801</v>
          </cell>
          <cell r="F213" t="str">
            <v>Sport And Recreation/Not Required</v>
          </cell>
          <cell r="G213" t="str">
            <v>Function:Sport and Recreation:Non-core Function:Recreational Facilities</v>
          </cell>
        </row>
        <row r="214">
          <cell r="A214">
            <v>404462</v>
          </cell>
          <cell r="B214" t="str">
            <v>462</v>
          </cell>
          <cell r="C214" t="str">
            <v>IMBALI SPORT FACLITY</v>
          </cell>
          <cell r="D214" t="str">
            <v>Community Services</v>
          </cell>
          <cell r="E214" t="str">
            <v>0801</v>
          </cell>
          <cell r="F214" t="str">
            <v>Sport And Recreation/Not Required</v>
          </cell>
          <cell r="G214" t="str">
            <v>Function:Sport and Recreation:Non-core Function:Recreational Facilities</v>
          </cell>
        </row>
        <row r="215">
          <cell r="A215">
            <v>404463</v>
          </cell>
          <cell r="B215" t="str">
            <v>463</v>
          </cell>
          <cell r="C215" t="str">
            <v>ASHDOWN SPORTS FACIL</v>
          </cell>
          <cell r="D215" t="str">
            <v>Community Services</v>
          </cell>
          <cell r="E215" t="str">
            <v>0801</v>
          </cell>
          <cell r="F215" t="str">
            <v>Sport And Recreation/Not Required</v>
          </cell>
          <cell r="G215" t="str">
            <v>Function:Sport and Recreation:Non-core Function:Recreational Facilities</v>
          </cell>
        </row>
        <row r="216">
          <cell r="A216">
            <v>404464</v>
          </cell>
          <cell r="B216" t="str">
            <v>464</v>
          </cell>
          <cell r="C216" t="str">
            <v>SOBANTU SPORTS FACIL</v>
          </cell>
          <cell r="D216" t="str">
            <v>Community Services</v>
          </cell>
          <cell r="E216" t="str">
            <v>0801</v>
          </cell>
          <cell r="F216" t="str">
            <v>Sport And Recreation/Not Required</v>
          </cell>
          <cell r="G216" t="str">
            <v>Function:Sport and Recreation:Non-core Function:Recreational Facilities</v>
          </cell>
        </row>
        <row r="217">
          <cell r="A217">
            <v>404465</v>
          </cell>
          <cell r="B217" t="str">
            <v>465</v>
          </cell>
          <cell r="C217" t="str">
            <v>OVAL SPORTS FACILITI</v>
          </cell>
          <cell r="D217" t="str">
            <v>Community Services</v>
          </cell>
          <cell r="E217" t="str">
            <v>0801</v>
          </cell>
          <cell r="F217" t="str">
            <v>Sport And Recreation/Not Required</v>
          </cell>
          <cell r="G217" t="str">
            <v>Function:Sport and Recreation:Non-core Function:Recreational Facilities</v>
          </cell>
        </row>
        <row r="218">
          <cell r="A218">
            <v>404466</v>
          </cell>
          <cell r="B218" t="str">
            <v>466</v>
          </cell>
          <cell r="C218" t="str">
            <v>HARRY GWALA STADIUM</v>
          </cell>
          <cell r="D218" t="str">
            <v>Community Services</v>
          </cell>
          <cell r="E218" t="str">
            <v>0801</v>
          </cell>
          <cell r="F218" t="str">
            <v>Sport And Recreation/Not Required</v>
          </cell>
          <cell r="G218" t="str">
            <v>Function:Sport and Recreation:Non-core Function:Recreational Facilities</v>
          </cell>
        </row>
        <row r="219">
          <cell r="A219">
            <v>404467</v>
          </cell>
          <cell r="B219" t="str">
            <v>467</v>
          </cell>
          <cell r="C219" t="str">
            <v>NORTHDALE SPRT FCLTY</v>
          </cell>
          <cell r="D219" t="str">
            <v>Community Services</v>
          </cell>
          <cell r="E219" t="str">
            <v>0801</v>
          </cell>
          <cell r="F219" t="str">
            <v>Sport And Recreation/Not Required</v>
          </cell>
          <cell r="G219" t="str">
            <v>Function:Sport and Recreation:Non-core Function:Recreational Facilities</v>
          </cell>
        </row>
        <row r="220">
          <cell r="A220">
            <v>404468</v>
          </cell>
          <cell r="B220" t="str">
            <v>468</v>
          </cell>
          <cell r="C220" t="str">
            <v>ABJACKSON SPRT FCLTY</v>
          </cell>
          <cell r="D220" t="str">
            <v>Community Services</v>
          </cell>
          <cell r="E220" t="str">
            <v>0801</v>
          </cell>
          <cell r="F220" t="str">
            <v>Sport And Recreation/Not Required</v>
          </cell>
          <cell r="G220" t="str">
            <v>Function:Sport and Recreation:Non-core Function:Recreational Facilities</v>
          </cell>
        </row>
        <row r="221">
          <cell r="A221">
            <v>404469</v>
          </cell>
          <cell r="B221" t="str">
            <v>469</v>
          </cell>
          <cell r="C221" t="str">
            <v>WOODL&amp;S SPORT FACLTY</v>
          </cell>
          <cell r="D221" t="str">
            <v>Community Services</v>
          </cell>
          <cell r="E221" t="str">
            <v>0801</v>
          </cell>
          <cell r="F221" t="str">
            <v>Sport And Recreation/Not Required</v>
          </cell>
          <cell r="G221" t="str">
            <v>Function:Sport and Recreation:Non-core Function:Recreational Facilities</v>
          </cell>
        </row>
        <row r="222">
          <cell r="A222">
            <v>404470</v>
          </cell>
          <cell r="B222" t="str">
            <v>470</v>
          </cell>
          <cell r="C222" t="str">
            <v>CHATTERTON SPRT FCLT</v>
          </cell>
          <cell r="D222" t="str">
            <v>Community Services</v>
          </cell>
          <cell r="E222" t="str">
            <v>0801</v>
          </cell>
          <cell r="F222" t="str">
            <v>Sport And Recreation/Not Required</v>
          </cell>
          <cell r="G222" t="str">
            <v>Function:Sport and Recreation:Non-core Function:Recreational Facilities</v>
          </cell>
        </row>
        <row r="223">
          <cell r="A223">
            <v>404471</v>
          </cell>
          <cell r="B223" t="str">
            <v>471</v>
          </cell>
          <cell r="C223" t="str">
            <v>QOKOLOLO SPRT FACLTY</v>
          </cell>
          <cell r="D223" t="str">
            <v>Community Services</v>
          </cell>
          <cell r="E223" t="str">
            <v>0801</v>
          </cell>
          <cell r="F223" t="str">
            <v>Sport And Recreation/Not Required</v>
          </cell>
          <cell r="G223" t="str">
            <v>Function:Sport and Recreation:Non-core Function:Recreational Facilities</v>
          </cell>
        </row>
        <row r="224">
          <cell r="A224">
            <v>404472</v>
          </cell>
          <cell r="B224" t="str">
            <v>472</v>
          </cell>
          <cell r="C224" t="str">
            <v>PROTEA SPORTS FACILI</v>
          </cell>
          <cell r="D224" t="str">
            <v>Community Services</v>
          </cell>
          <cell r="E224" t="str">
            <v>0801</v>
          </cell>
          <cell r="F224" t="str">
            <v>Sport And Recreation/Not Required</v>
          </cell>
          <cell r="G224" t="str">
            <v>Function:Sport and Recreation:Non-core Function:Recreational Facilities</v>
          </cell>
        </row>
        <row r="225">
          <cell r="A225">
            <v>404473</v>
          </cell>
          <cell r="B225" t="str">
            <v>473</v>
          </cell>
          <cell r="C225" t="str">
            <v>HANIVILLE</v>
          </cell>
          <cell r="D225" t="str">
            <v>Community Services</v>
          </cell>
          <cell r="E225" t="str">
            <v>0801</v>
          </cell>
          <cell r="F225" t="str">
            <v>Sport And Recreation/Not Required</v>
          </cell>
          <cell r="G225" t="str">
            <v>Function:Sport and Recreation:Non-core Function:Recreational Facilities</v>
          </cell>
        </row>
        <row r="226">
          <cell r="A226">
            <v>404474</v>
          </cell>
          <cell r="B226" t="str">
            <v>474</v>
          </cell>
          <cell r="C226" t="str">
            <v>TEHIUS SPORT FACLTY</v>
          </cell>
          <cell r="D226" t="str">
            <v>Community Services</v>
          </cell>
          <cell r="E226" t="str">
            <v>0801</v>
          </cell>
          <cell r="F226" t="str">
            <v>Sport And Recreation/Not Required</v>
          </cell>
          <cell r="G226" t="str">
            <v>Function:Sport and Recreation:Non-core Function:Recreational Facilities</v>
          </cell>
        </row>
        <row r="227">
          <cell r="A227">
            <v>404475</v>
          </cell>
          <cell r="B227" t="str">
            <v>475</v>
          </cell>
          <cell r="C227" t="str">
            <v>GLENWOOD SPORT FCLTY</v>
          </cell>
          <cell r="D227" t="str">
            <v>Community Services</v>
          </cell>
          <cell r="E227" t="str">
            <v>0801</v>
          </cell>
          <cell r="F227" t="str">
            <v>Sport And Recreation/Not Required</v>
          </cell>
          <cell r="G227" t="str">
            <v>Function:Sport and Recreation:Non-core Function:Recreational Facilities</v>
          </cell>
        </row>
        <row r="228">
          <cell r="A228">
            <v>404476</v>
          </cell>
          <cell r="B228" t="str">
            <v>476</v>
          </cell>
          <cell r="C228" t="str">
            <v>SLNGSPRUIT SPT FCLTY</v>
          </cell>
          <cell r="D228" t="str">
            <v>Community Services</v>
          </cell>
          <cell r="E228" t="str">
            <v>0801</v>
          </cell>
          <cell r="F228" t="str">
            <v>Sport And Recreation/Not Required</v>
          </cell>
          <cell r="G228" t="str">
            <v>Function:Sport and Recreation:Non-core Function:Recreational Facilities</v>
          </cell>
        </row>
        <row r="229">
          <cell r="A229">
            <v>404477</v>
          </cell>
          <cell r="B229" t="str">
            <v>477</v>
          </cell>
          <cell r="C229" t="str">
            <v>SOBANTU YOUTH CENTRE</v>
          </cell>
          <cell r="D229" t="str">
            <v>Community Services</v>
          </cell>
          <cell r="E229" t="str">
            <v>0801</v>
          </cell>
          <cell r="F229" t="str">
            <v>Sport And Recreation/Not Required</v>
          </cell>
          <cell r="G229" t="str">
            <v>Function:Sport and Recreation:Non-core Function:Recreational Facilities</v>
          </cell>
        </row>
        <row r="230">
          <cell r="A230">
            <v>404478</v>
          </cell>
          <cell r="B230" t="str">
            <v>478</v>
          </cell>
          <cell r="C230" t="str">
            <v>VULINDLEL SPRT FCLTY</v>
          </cell>
          <cell r="D230" t="str">
            <v>Community Services</v>
          </cell>
          <cell r="E230" t="str">
            <v>0801</v>
          </cell>
          <cell r="F230" t="str">
            <v>Sport And Recreation/Not Required</v>
          </cell>
          <cell r="G230" t="str">
            <v>Function:Sport and Recreation:Core Function:Sports Grounds and Stadiums</v>
          </cell>
        </row>
        <row r="231">
          <cell r="A231">
            <v>404504</v>
          </cell>
          <cell r="B231" t="str">
            <v>504</v>
          </cell>
          <cell r="C231" t="str">
            <v>CITY HALL</v>
          </cell>
          <cell r="D231" t="str">
            <v>Community Services</v>
          </cell>
          <cell r="E231" t="str">
            <v>0503</v>
          </cell>
          <cell r="F231" t="str">
            <v>Comm. &amp; Social/Community Halls and Facilities</v>
          </cell>
          <cell r="G231" t="str">
            <v>Function:Community and Social Services:Core Function:Community Halls and Facilities</v>
          </cell>
        </row>
        <row r="232">
          <cell r="A232">
            <v>404512</v>
          </cell>
          <cell r="B232" t="str">
            <v>512</v>
          </cell>
          <cell r="C232" t="str">
            <v>LIBRARY SERVICE</v>
          </cell>
          <cell r="D232" t="str">
            <v>Community Services</v>
          </cell>
          <cell r="E232" t="str">
            <v>0501</v>
          </cell>
          <cell r="F232" t="str">
            <v>Comm. &amp; Social/Libraries and Archives</v>
          </cell>
          <cell r="G232" t="str">
            <v>Function:Community and Social Services:Core Function:Libraries and Archives</v>
          </cell>
        </row>
        <row r="233">
          <cell r="A233">
            <v>404513</v>
          </cell>
          <cell r="B233" t="str">
            <v>513</v>
          </cell>
          <cell r="C233" t="str">
            <v>BESSIE HEAD LIBRY</v>
          </cell>
          <cell r="D233" t="str">
            <v>Community Services</v>
          </cell>
          <cell r="E233" t="str">
            <v>0501</v>
          </cell>
          <cell r="F233" t="str">
            <v>Comm. &amp; Social/Libraries and Archives</v>
          </cell>
          <cell r="G233" t="str">
            <v>Function:Community and Social Services:Core Function:Libraries and Archives</v>
          </cell>
        </row>
        <row r="234">
          <cell r="A234" t="str">
            <v>INFRUSTRACTURE</v>
          </cell>
          <cell r="B234" t="str">
            <v>URE</v>
          </cell>
        </row>
        <row r="235">
          <cell r="A235">
            <v>502100</v>
          </cell>
          <cell r="B235" t="str">
            <v>100</v>
          </cell>
          <cell r="C235" t="str">
            <v>GM - INFRA_SERV</v>
          </cell>
          <cell r="D235" t="str">
            <v>Infrastructure Services</v>
          </cell>
          <cell r="E235" t="str">
            <v>0102</v>
          </cell>
          <cell r="F235" t="str">
            <v>Executive &amp; Council/Municipal Manager</v>
          </cell>
          <cell r="G235" t="str">
            <v>Function:Executive and Council:Core Function:Municipal Manager, Town Secretary and Chief Executive</v>
          </cell>
        </row>
        <row r="236">
          <cell r="A236">
            <v>503078</v>
          </cell>
          <cell r="B236" t="str">
            <v>078</v>
          </cell>
          <cell r="C236" t="str">
            <v>MECHANICAL WORKSHOPS</v>
          </cell>
          <cell r="D236" t="str">
            <v>Infrastructure Services</v>
          </cell>
          <cell r="E236" t="str">
            <v>0191</v>
          </cell>
          <cell r="F236" t="str">
            <v>Budget &amp; Treasury Office/Not Required</v>
          </cell>
          <cell r="G236" t="str">
            <v>Function:Finance and Administration:Core Function:Fleet Management</v>
          </cell>
        </row>
        <row r="237">
          <cell r="A237">
            <v>503079</v>
          </cell>
          <cell r="B237" t="str">
            <v>079</v>
          </cell>
          <cell r="C237" t="str">
            <v>WSA - MNGT</v>
          </cell>
          <cell r="D237" t="str">
            <v>Infrastructure Services</v>
          </cell>
          <cell r="E237" t="str">
            <v>1201</v>
          </cell>
          <cell r="F237" t="str">
            <v>Water/Water Distribution</v>
          </cell>
          <cell r="G237" t="str">
            <v>Function:Water Management:Core Function:Water Distribution</v>
          </cell>
        </row>
        <row r="238">
          <cell r="A238">
            <v>503091</v>
          </cell>
          <cell r="B238" t="str">
            <v>091</v>
          </cell>
          <cell r="C238" t="str">
            <v>ELECTRICITY-MNGT</v>
          </cell>
          <cell r="D238" t="str">
            <v>Infrastructure Services</v>
          </cell>
          <cell r="E238" t="str">
            <v>1305</v>
          </cell>
          <cell r="F238" t="str">
            <v>Electricity /No Split Total</v>
          </cell>
          <cell r="G238" t="str">
            <v>Function:Energy Sources:Core Function:Electricity</v>
          </cell>
        </row>
        <row r="239">
          <cell r="A239">
            <v>503092</v>
          </cell>
          <cell r="B239" t="str">
            <v>092</v>
          </cell>
          <cell r="C239" t="str">
            <v>PLANNING AND DEVELOPMENT</v>
          </cell>
          <cell r="D239" t="str">
            <v>Infrastructure Services</v>
          </cell>
          <cell r="E239" t="str">
            <v>0301</v>
          </cell>
          <cell r="F239" t="str">
            <v>Planning and Development/Economic Development/Planning</v>
          </cell>
          <cell r="G239" t="str">
            <v>Function:Planning and Development:Core Function:Project Management Unit</v>
          </cell>
        </row>
        <row r="240">
          <cell r="A240">
            <v>503094</v>
          </cell>
          <cell r="B240" t="str">
            <v>094</v>
          </cell>
          <cell r="C240" t="str">
            <v>ROADS &amp; TRANS - MNGT</v>
          </cell>
          <cell r="D240" t="str">
            <v>Infrastructure Services</v>
          </cell>
          <cell r="E240" t="str">
            <v>1106</v>
          </cell>
          <cell r="F240" t="str">
            <v>Road Transport/No Split Total</v>
          </cell>
          <cell r="G240" t="str">
            <v>Function:Road Transport:Core Function:Roads</v>
          </cell>
        </row>
        <row r="241">
          <cell r="A241">
            <v>503096</v>
          </cell>
          <cell r="B241" t="str">
            <v>096</v>
          </cell>
          <cell r="C241" t="str">
            <v>WATER &amp;SAN MGT</v>
          </cell>
          <cell r="D241" t="str">
            <v>Infrastructure Services</v>
          </cell>
          <cell r="E241" t="str">
            <v>1204</v>
          </cell>
          <cell r="F241" t="str">
            <v>Water/No Split Total</v>
          </cell>
          <cell r="G241" t="str">
            <v>Function:Water Management:Core Function:Water Distribution</v>
          </cell>
        </row>
        <row r="242">
          <cell r="A242">
            <v>503097</v>
          </cell>
          <cell r="B242" t="str">
            <v>097</v>
          </cell>
          <cell r="C242" t="str">
            <v>WATER &amp;SAN MGT</v>
          </cell>
          <cell r="D242" t="str">
            <v>Infrastructure Services</v>
          </cell>
          <cell r="E242" t="str">
            <v>1001</v>
          </cell>
          <cell r="F242" t="str">
            <v>Waste Water Management/Sewerage</v>
          </cell>
          <cell r="G242" t="str">
            <v>Function:Waste Water Management:Core Function:Sewerage</v>
          </cell>
        </row>
        <row r="243">
          <cell r="A243">
            <v>504028</v>
          </cell>
          <cell r="B243" t="str">
            <v>028</v>
          </cell>
          <cell r="C243" t="str">
            <v>VENDORS - INTERNAL TOKENS</v>
          </cell>
          <cell r="D243" t="str">
            <v>Infrastructure Services</v>
          </cell>
          <cell r="E243" t="str">
            <v>1301</v>
          </cell>
          <cell r="F243" t="str">
            <v>Electricity /Electricity Distribution</v>
          </cell>
          <cell r="G243" t="str">
            <v>Function:Energy Sources:Core Function:Electricity</v>
          </cell>
        </row>
        <row r="244">
          <cell r="A244">
            <v>504066</v>
          </cell>
          <cell r="B244" t="str">
            <v>066</v>
          </cell>
          <cell r="C244" t="str">
            <v>CIVIC 1</v>
          </cell>
          <cell r="D244" t="str">
            <v>Infrastructure Services</v>
          </cell>
          <cell r="E244" t="str">
            <v>1301</v>
          </cell>
          <cell r="F244" t="str">
            <v>Electricity /Electricity Distribution</v>
          </cell>
          <cell r="G244" t="str">
            <v>Function:Energy Sources:Core Function:Electricity</v>
          </cell>
        </row>
        <row r="245">
          <cell r="A245">
            <v>504067</v>
          </cell>
          <cell r="B245" t="str">
            <v>067</v>
          </cell>
          <cell r="C245" t="str">
            <v>CIVIC 2</v>
          </cell>
          <cell r="D245" t="str">
            <v>Infrastructure Services</v>
          </cell>
          <cell r="E245" t="str">
            <v>1301</v>
          </cell>
          <cell r="F245" t="str">
            <v>Electricity /Electricity Distribution</v>
          </cell>
          <cell r="G245" t="str">
            <v>Function:Energy Sources:Core Function:Electricity</v>
          </cell>
        </row>
        <row r="246">
          <cell r="A246">
            <v>504068</v>
          </cell>
          <cell r="B246" t="str">
            <v>068</v>
          </cell>
          <cell r="C246" t="str">
            <v>SOBANTU OFFICE</v>
          </cell>
          <cell r="D246" t="str">
            <v>Infrastructure Services</v>
          </cell>
          <cell r="E246" t="str">
            <v>1301</v>
          </cell>
          <cell r="F246" t="str">
            <v>Electricity /Electricity Distribution</v>
          </cell>
          <cell r="G246" t="str">
            <v>Function:Energy Sources:Core Function:Electricity</v>
          </cell>
        </row>
        <row r="247">
          <cell r="A247">
            <v>504080</v>
          </cell>
          <cell r="B247" t="str">
            <v>080</v>
          </cell>
          <cell r="C247" t="str">
            <v>WSA</v>
          </cell>
          <cell r="D247" t="str">
            <v>Infrastructure Services</v>
          </cell>
          <cell r="E247" t="str">
            <v>1201</v>
          </cell>
          <cell r="F247" t="str">
            <v>Water/Water Distribution</v>
          </cell>
          <cell r="G247" t="str">
            <v>Function:Water Management:Core Function:Water Distribution</v>
          </cell>
        </row>
        <row r="248">
          <cell r="A248">
            <v>504088</v>
          </cell>
          <cell r="B248" t="str">
            <v>088</v>
          </cell>
          <cell r="C248" t="str">
            <v>ELECTRICAL PLANNING</v>
          </cell>
          <cell r="D248" t="str">
            <v>Infrastructure Services</v>
          </cell>
          <cell r="E248" t="str">
            <v>1305</v>
          </cell>
          <cell r="F248" t="str">
            <v>Electricity /No Split Total</v>
          </cell>
          <cell r="G248" t="str">
            <v>Function:Energy Sources:Core Function:Electricity</v>
          </cell>
        </row>
        <row r="249">
          <cell r="A249">
            <v>504089</v>
          </cell>
          <cell r="B249" t="str">
            <v>089</v>
          </cell>
          <cell r="C249" t="str">
            <v>REVENUE - MNGT</v>
          </cell>
          <cell r="D249" t="str">
            <v>Infrastructure Services</v>
          </cell>
          <cell r="E249" t="str">
            <v>0191</v>
          </cell>
          <cell r="F249" t="str">
            <v>Budget &amp; Treasury Office/Not Required</v>
          </cell>
          <cell r="G249" t="str">
            <v>Function:Finance and Administration:Core Function:Finance</v>
          </cell>
        </row>
        <row r="250">
          <cell r="A250">
            <v>504090</v>
          </cell>
          <cell r="B250" t="str">
            <v>090</v>
          </cell>
          <cell r="C250" t="str">
            <v>METHODS &amp; STDS</v>
          </cell>
          <cell r="D250" t="str">
            <v>Infrastructure Services</v>
          </cell>
          <cell r="E250" t="str">
            <v>1305</v>
          </cell>
          <cell r="F250" t="str">
            <v>Electricity /No Split Total</v>
          </cell>
          <cell r="G250" t="str">
            <v>Function:Energy Sources:Core Function:Electricity</v>
          </cell>
        </row>
        <row r="251">
          <cell r="A251">
            <v>504093</v>
          </cell>
          <cell r="B251" t="str">
            <v>093</v>
          </cell>
          <cell r="C251" t="str">
            <v>DESIGN &amp; PROJ IMPL</v>
          </cell>
          <cell r="D251" t="str">
            <v>Infrastructure Services</v>
          </cell>
          <cell r="E251" t="str">
            <v>1101</v>
          </cell>
          <cell r="F251" t="str">
            <v>Road Transport/Roads</v>
          </cell>
          <cell r="G251" t="str">
            <v>Function:Road Transport:Core Function:Roads</v>
          </cell>
        </row>
        <row r="252">
          <cell r="A252">
            <v>504095</v>
          </cell>
          <cell r="B252" t="str">
            <v>095</v>
          </cell>
          <cell r="C252" t="str">
            <v>PLNG DSIGN&amp;CONS MNTR</v>
          </cell>
          <cell r="D252" t="str">
            <v>Infrastructure Services</v>
          </cell>
          <cell r="E252" t="str">
            <v>1201</v>
          </cell>
          <cell r="F252" t="str">
            <v>Water/Water Distribution</v>
          </cell>
          <cell r="G252" t="str">
            <v>Function:Water Management:Core Function:Water Distribution</v>
          </cell>
        </row>
        <row r="253">
          <cell r="A253">
            <v>504124</v>
          </cell>
          <cell r="B253" t="str">
            <v>124</v>
          </cell>
          <cell r="C253" t="str">
            <v>ROADS GENERAL</v>
          </cell>
          <cell r="D253" t="str">
            <v>Infrastructure Services</v>
          </cell>
          <cell r="E253" t="str">
            <v>1101</v>
          </cell>
          <cell r="F253" t="str">
            <v>Road Transport/Roads</v>
          </cell>
          <cell r="G253" t="str">
            <v>Function:Road Transport:Core Function:Roads</v>
          </cell>
        </row>
        <row r="254">
          <cell r="A254">
            <v>504125</v>
          </cell>
          <cell r="B254" t="str">
            <v>125</v>
          </cell>
          <cell r="C254" t="str">
            <v>ROADS SURFACE REPAIR</v>
          </cell>
          <cell r="D254" t="str">
            <v>Infrastructure Services</v>
          </cell>
          <cell r="E254" t="str">
            <v>1101</v>
          </cell>
          <cell r="F254" t="str">
            <v>Road Transport/Roads</v>
          </cell>
          <cell r="G254" t="str">
            <v>Function:Road Transport:Core Function:Roads</v>
          </cell>
        </row>
        <row r="255">
          <cell r="A255">
            <v>504126</v>
          </cell>
          <cell r="B255" t="str">
            <v>126</v>
          </cell>
          <cell r="C255" t="str">
            <v>CANLISD RIVER &amp; STRM</v>
          </cell>
          <cell r="D255" t="str">
            <v>Infrastructure Services</v>
          </cell>
          <cell r="E255" t="str">
            <v>1101</v>
          </cell>
          <cell r="F255" t="str">
            <v>Road Transport/Roads</v>
          </cell>
          <cell r="G255" t="str">
            <v>Function:Road Transport:Core Function:Roads</v>
          </cell>
        </row>
        <row r="256">
          <cell r="A256">
            <v>504127</v>
          </cell>
          <cell r="B256" t="str">
            <v>127</v>
          </cell>
          <cell r="C256" t="str">
            <v>VERGES &amp; SUNDRY WORK</v>
          </cell>
          <cell r="D256" t="str">
            <v>Infrastructure Services</v>
          </cell>
          <cell r="E256" t="str">
            <v>1101</v>
          </cell>
          <cell r="F256" t="str">
            <v>Road Transport/Roads</v>
          </cell>
          <cell r="G256" t="str">
            <v>Function:Road Transport:Core Function:Roads</v>
          </cell>
        </row>
        <row r="257">
          <cell r="A257">
            <v>504128</v>
          </cell>
          <cell r="B257" t="str">
            <v>128</v>
          </cell>
          <cell r="C257" t="str">
            <v>RAILWAY FEEDER LINES</v>
          </cell>
          <cell r="D257" t="str">
            <v>Infrastructure Services</v>
          </cell>
          <cell r="E257" t="str">
            <v>1101</v>
          </cell>
          <cell r="F257" t="str">
            <v>Road Transport/Roads</v>
          </cell>
          <cell r="G257" t="str">
            <v>Function:Road Transport:Core Function:Roads</v>
          </cell>
        </row>
        <row r="258">
          <cell r="A258">
            <v>504129</v>
          </cell>
          <cell r="B258" t="str">
            <v>129</v>
          </cell>
          <cell r="C258" t="str">
            <v>BRIDGES &amp; CULVERTS</v>
          </cell>
          <cell r="D258" t="str">
            <v>Infrastructure Services</v>
          </cell>
          <cell r="E258" t="str">
            <v>1101</v>
          </cell>
          <cell r="F258" t="str">
            <v>Road Transport/Roads</v>
          </cell>
          <cell r="G258" t="str">
            <v>Function:Road Transport:Core Function:Roads</v>
          </cell>
        </row>
        <row r="259">
          <cell r="A259">
            <v>504130</v>
          </cell>
          <cell r="B259" t="str">
            <v>130</v>
          </cell>
          <cell r="C259" t="str">
            <v>STREET NAME PLATES</v>
          </cell>
          <cell r="D259" t="str">
            <v>Infrastructure Services</v>
          </cell>
          <cell r="E259" t="str">
            <v>1101</v>
          </cell>
          <cell r="F259" t="str">
            <v>Road Transport/Roads</v>
          </cell>
          <cell r="G259" t="str">
            <v>Function:Road Transport:Core Function:Roads</v>
          </cell>
        </row>
        <row r="260">
          <cell r="A260">
            <v>504131</v>
          </cell>
          <cell r="B260" t="str">
            <v>131</v>
          </cell>
          <cell r="C260" t="str">
            <v>TRANSPORTATION</v>
          </cell>
          <cell r="D260" t="str">
            <v>Infrastructure Services</v>
          </cell>
          <cell r="E260" t="str">
            <v>1105</v>
          </cell>
          <cell r="F260" t="str">
            <v>Road Transport/Other</v>
          </cell>
          <cell r="G260" t="str">
            <v>Function:Road Transport:Core Function:Public Transport</v>
          </cell>
        </row>
        <row r="261">
          <cell r="A261">
            <v>504132</v>
          </cell>
          <cell r="B261" t="str">
            <v>132</v>
          </cell>
          <cell r="C261" t="str">
            <v>WEST ST BUS STATION</v>
          </cell>
          <cell r="D261" t="str">
            <v>Infrastructure Services</v>
          </cell>
          <cell r="E261" t="str">
            <v>1105</v>
          </cell>
          <cell r="F261" t="str">
            <v>Road Transport/Other</v>
          </cell>
          <cell r="G261" t="str">
            <v>Function:Road Transport:Core Function:Public Transport</v>
          </cell>
        </row>
        <row r="262">
          <cell r="A262">
            <v>504133</v>
          </cell>
          <cell r="B262" t="str">
            <v>133</v>
          </cell>
          <cell r="C262" t="str">
            <v>RETIEF ST BUS STATN</v>
          </cell>
          <cell r="D262" t="str">
            <v>Infrastructure Services</v>
          </cell>
          <cell r="E262" t="str">
            <v>1105</v>
          </cell>
          <cell r="F262" t="str">
            <v>Road Transport/Other</v>
          </cell>
          <cell r="G262" t="str">
            <v>Function:Road Transport:Core Function:Public Transport</v>
          </cell>
        </row>
        <row r="263">
          <cell r="A263">
            <v>504135</v>
          </cell>
          <cell r="B263" t="str">
            <v>135</v>
          </cell>
          <cell r="C263" t="str">
            <v>PEDESTRIAN AREAS</v>
          </cell>
          <cell r="D263" t="str">
            <v>Infrastructure Services</v>
          </cell>
          <cell r="E263" t="str">
            <v>1101</v>
          </cell>
          <cell r="F263" t="str">
            <v>Road Transport/Roads</v>
          </cell>
          <cell r="G263" t="str">
            <v>Function:Road Transport:Core Function:Roads</v>
          </cell>
        </row>
        <row r="264">
          <cell r="A264">
            <v>504136</v>
          </cell>
          <cell r="B264" t="str">
            <v>136</v>
          </cell>
          <cell r="C264" t="str">
            <v>TRFC SGNS &amp; RDMRKNG</v>
          </cell>
          <cell r="D264" t="str">
            <v>Infrastructure Services</v>
          </cell>
          <cell r="E264" t="str">
            <v>1101</v>
          </cell>
          <cell r="F264" t="str">
            <v>Road Transport/Roads</v>
          </cell>
          <cell r="G264" t="str">
            <v>Function:Road Transport:Core Function:Roads</v>
          </cell>
        </row>
        <row r="265">
          <cell r="A265">
            <v>504137</v>
          </cell>
          <cell r="B265" t="str">
            <v>137</v>
          </cell>
          <cell r="C265" t="str">
            <v>GRDRAIL SFETY BARIER</v>
          </cell>
          <cell r="D265" t="str">
            <v>Infrastructure Services</v>
          </cell>
          <cell r="E265" t="str">
            <v>1101</v>
          </cell>
          <cell r="F265" t="str">
            <v>Road Transport/Roads</v>
          </cell>
          <cell r="G265" t="str">
            <v>Function:Road Transport:Core Function:Roads</v>
          </cell>
        </row>
        <row r="266">
          <cell r="A266">
            <v>504138</v>
          </cell>
          <cell r="B266" t="str">
            <v>138</v>
          </cell>
          <cell r="C266" t="str">
            <v>BUS SHELTERS</v>
          </cell>
          <cell r="D266" t="str">
            <v>Infrastructure Services</v>
          </cell>
          <cell r="E266" t="str">
            <v>1105</v>
          </cell>
          <cell r="F266" t="str">
            <v>Road Transport/Other</v>
          </cell>
          <cell r="G266" t="str">
            <v>Function:Road Transport:Core Function:Public Transport</v>
          </cell>
        </row>
        <row r="267">
          <cell r="A267">
            <v>504139</v>
          </cell>
          <cell r="B267" t="str">
            <v>139</v>
          </cell>
          <cell r="C267" t="str">
            <v>SLATER ST BUS STATN</v>
          </cell>
          <cell r="D267" t="str">
            <v>Infrastructure Services</v>
          </cell>
          <cell r="E267" t="str">
            <v>1105</v>
          </cell>
          <cell r="F267" t="str">
            <v>Road Transport/Other</v>
          </cell>
          <cell r="G267" t="str">
            <v>Function:Road Transport:Core Function:Public Transport</v>
          </cell>
        </row>
        <row r="268">
          <cell r="A268">
            <v>504140</v>
          </cell>
          <cell r="B268" t="str">
            <v>140</v>
          </cell>
          <cell r="C268" t="str">
            <v>DRAINAGE GENERAL</v>
          </cell>
          <cell r="D268" t="str">
            <v>Infrastructure Services</v>
          </cell>
          <cell r="E268" t="str">
            <v>1002</v>
          </cell>
          <cell r="F268" t="str">
            <v>Waste Water Management/Storm Water Management</v>
          </cell>
          <cell r="G268" t="str">
            <v>Function:Waste Water Management:Core Function:Storm Water Management</v>
          </cell>
        </row>
        <row r="269">
          <cell r="A269">
            <v>504141</v>
          </cell>
          <cell r="B269" t="str">
            <v>141</v>
          </cell>
          <cell r="C269" t="str">
            <v>PUBLIC TRNSPRT FCLTY</v>
          </cell>
          <cell r="D269" t="str">
            <v>Infrastructure Services</v>
          </cell>
          <cell r="E269" t="str">
            <v>1105</v>
          </cell>
          <cell r="F269" t="str">
            <v>Road Transport/Other</v>
          </cell>
          <cell r="G269" t="str">
            <v>Function:Road Transport:Core Function:Taxi Ranks</v>
          </cell>
        </row>
        <row r="270">
          <cell r="A270">
            <v>504142</v>
          </cell>
          <cell r="B270" t="str">
            <v>142</v>
          </cell>
          <cell r="C270" t="str">
            <v>FREEDOM SQUARE TAXI</v>
          </cell>
          <cell r="D270" t="str">
            <v>Infrastructure Services</v>
          </cell>
          <cell r="E270" t="str">
            <v>1105</v>
          </cell>
          <cell r="F270" t="str">
            <v>Road Transport/Other</v>
          </cell>
          <cell r="G270" t="str">
            <v>Function:Road Transport:Core Function:Taxi Ranks</v>
          </cell>
        </row>
        <row r="271">
          <cell r="A271">
            <v>504143</v>
          </cell>
          <cell r="B271" t="str">
            <v>143</v>
          </cell>
          <cell r="C271" t="str">
            <v>IRPTN</v>
          </cell>
          <cell r="D271" t="str">
            <v>Infrastructure Services</v>
          </cell>
          <cell r="E271" t="str">
            <v>1101</v>
          </cell>
          <cell r="F271" t="str">
            <v>Road Transport/Roads</v>
          </cell>
          <cell r="G271" t="str">
            <v>Function:Road Transport:Core Function:Roads</v>
          </cell>
        </row>
        <row r="272">
          <cell r="A272">
            <v>504161</v>
          </cell>
          <cell r="B272" t="str">
            <v>161</v>
          </cell>
          <cell r="C272" t="str">
            <v>MECHANICAL WORKSHOPS</v>
          </cell>
          <cell r="D272" t="str">
            <v>Infrastructure Services</v>
          </cell>
          <cell r="E272" t="str">
            <v>0191</v>
          </cell>
          <cell r="F272" t="str">
            <v>Budget &amp; Treasury Office/Not Required</v>
          </cell>
          <cell r="G272" t="str">
            <v>Function:Finance and Administration:Core Function:Asset Management</v>
          </cell>
        </row>
        <row r="273">
          <cell r="A273">
            <v>504162</v>
          </cell>
          <cell r="B273" t="str">
            <v>162</v>
          </cell>
          <cell r="C273" t="str">
            <v>CONCRET CASTING YARD</v>
          </cell>
          <cell r="D273" t="str">
            <v>Infrastructure Services</v>
          </cell>
          <cell r="E273" t="str">
            <v>0191</v>
          </cell>
          <cell r="F273" t="str">
            <v>Budget &amp; Treasury Office/Not Required</v>
          </cell>
          <cell r="G273" t="str">
            <v>Function:Finance and Administration:Core Function:Asset Management</v>
          </cell>
        </row>
        <row r="274">
          <cell r="A274">
            <v>504164</v>
          </cell>
          <cell r="B274" t="str">
            <v>164</v>
          </cell>
          <cell r="C274" t="str">
            <v>DEPOT LEAV TOOLS</v>
          </cell>
          <cell r="D274" t="str">
            <v>Infrastructure Services</v>
          </cell>
          <cell r="E274" t="str">
            <v>0191</v>
          </cell>
          <cell r="F274" t="str">
            <v>Budget &amp; Treasury Office/Not Required</v>
          </cell>
          <cell r="G274" t="str">
            <v>Function:Finance and Administration:Core Function:Asset Management</v>
          </cell>
        </row>
        <row r="275">
          <cell r="A275">
            <v>504167</v>
          </cell>
          <cell r="B275" t="str">
            <v>167</v>
          </cell>
          <cell r="C275" t="str">
            <v>PUBLIC WORKS</v>
          </cell>
          <cell r="D275" t="str">
            <v>Infrastructure Services</v>
          </cell>
          <cell r="E275" t="str">
            <v>1101</v>
          </cell>
          <cell r="F275" t="str">
            <v>Road Transport/Roads</v>
          </cell>
          <cell r="G275" t="str">
            <v>Function:Road Transport:Core Function:Roads</v>
          </cell>
        </row>
        <row r="276">
          <cell r="A276">
            <v>504168</v>
          </cell>
          <cell r="B276" t="str">
            <v>168</v>
          </cell>
          <cell r="C276" t="str">
            <v>SEWERAGE</v>
          </cell>
          <cell r="D276" t="str">
            <v>Infrastructure Services</v>
          </cell>
          <cell r="E276" t="str">
            <v>1001</v>
          </cell>
          <cell r="F276" t="str">
            <v>Waste Water Management/Sewerage</v>
          </cell>
          <cell r="G276" t="str">
            <v>Function:Waste Water Management:Core Function:Sewerage</v>
          </cell>
        </row>
        <row r="277">
          <cell r="A277">
            <v>504169</v>
          </cell>
          <cell r="B277" t="str">
            <v>169</v>
          </cell>
          <cell r="C277" t="str">
            <v>WATER</v>
          </cell>
          <cell r="D277" t="str">
            <v>Infrastructure Services</v>
          </cell>
          <cell r="E277" t="str">
            <v>1201</v>
          </cell>
          <cell r="F277" t="str">
            <v>Water/Water Distribution</v>
          </cell>
          <cell r="G277" t="str">
            <v>Function:Water Management:Core Function:Water Distribution</v>
          </cell>
        </row>
        <row r="278">
          <cell r="A278">
            <v>504171</v>
          </cell>
          <cell r="B278" t="str">
            <v>171</v>
          </cell>
          <cell r="C278" t="str">
            <v>DRAINAGE DISTRIBUTION</v>
          </cell>
          <cell r="D278" t="str">
            <v>Infrastructure Services</v>
          </cell>
          <cell r="E278" t="str">
            <v>1002</v>
          </cell>
          <cell r="F278" t="str">
            <v>Waste Water Management/Storm Water Management</v>
          </cell>
          <cell r="G278" t="str">
            <v>Function:Waste Water Management:Core Function:Storm Water Management</v>
          </cell>
        </row>
        <row r="279">
          <cell r="A279">
            <v>504172</v>
          </cell>
          <cell r="B279" t="str">
            <v>172</v>
          </cell>
          <cell r="C279" t="str">
            <v>WATER CAPITAL</v>
          </cell>
          <cell r="D279" t="str">
            <v>Infrastructure Services</v>
          </cell>
          <cell r="E279" t="str">
            <v>1201</v>
          </cell>
          <cell r="F279" t="str">
            <v>Water/Water Distribution</v>
          </cell>
          <cell r="G279" t="str">
            <v>Function:Water Management:Core Function:Water Distribution</v>
          </cell>
        </row>
        <row r="280">
          <cell r="A280">
            <v>504175</v>
          </cell>
          <cell r="B280" t="str">
            <v>175</v>
          </cell>
          <cell r="C280" t="str">
            <v>ELECTRONICS</v>
          </cell>
          <cell r="D280" t="str">
            <v>Infrastructure Services</v>
          </cell>
          <cell r="E280" t="str">
            <v>1201</v>
          </cell>
          <cell r="F280" t="str">
            <v>Water/Water Distribution</v>
          </cell>
          <cell r="G280" t="str">
            <v>Function:Water Management:Core Function:Water Distribution</v>
          </cell>
        </row>
        <row r="281">
          <cell r="A281">
            <v>504202</v>
          </cell>
          <cell r="B281" t="str">
            <v>202</v>
          </cell>
          <cell r="C281" t="str">
            <v>SEWER RETCULTN MAINT</v>
          </cell>
          <cell r="D281" t="str">
            <v>Infrastructure Services</v>
          </cell>
          <cell r="E281" t="str">
            <v>1001</v>
          </cell>
          <cell r="F281" t="str">
            <v>Waste Water Management/Sewerage</v>
          </cell>
          <cell r="G281" t="str">
            <v>Function:Waste Water Management:Core Function:Sewerage</v>
          </cell>
        </row>
        <row r="282">
          <cell r="A282">
            <v>504203</v>
          </cell>
          <cell r="B282" t="str">
            <v>203</v>
          </cell>
          <cell r="C282" t="str">
            <v>DARVILL PURIFICATION</v>
          </cell>
          <cell r="D282" t="str">
            <v>Infrastructure Services</v>
          </cell>
          <cell r="E282" t="str">
            <v>1001</v>
          </cell>
          <cell r="F282" t="str">
            <v>Waste Water Management/Sewerage</v>
          </cell>
          <cell r="G282" t="str">
            <v>Function:Waste Water Management:Core Function:Sewerage</v>
          </cell>
        </row>
        <row r="283">
          <cell r="A283">
            <v>504205</v>
          </cell>
          <cell r="B283" t="str">
            <v>205</v>
          </cell>
          <cell r="C283" t="str">
            <v>GENERAL - SANITATION</v>
          </cell>
          <cell r="D283" t="str">
            <v>Infrastructure Services</v>
          </cell>
          <cell r="E283" t="str">
            <v>1001</v>
          </cell>
          <cell r="F283" t="str">
            <v>Waste Water Management/Sewerage</v>
          </cell>
          <cell r="G283" t="str">
            <v>Function:Waste Water Management:Core Function:Sewerage</v>
          </cell>
        </row>
        <row r="284">
          <cell r="A284">
            <v>504207</v>
          </cell>
          <cell r="B284" t="str">
            <v>207</v>
          </cell>
          <cell r="C284" t="str">
            <v>TELEMETRY SERVICE</v>
          </cell>
          <cell r="D284" t="str">
            <v>Infrastructure Services</v>
          </cell>
          <cell r="E284" t="str">
            <v>1001</v>
          </cell>
          <cell r="F284" t="str">
            <v>Waste Water Management/Sewerage</v>
          </cell>
          <cell r="G284" t="str">
            <v>Function:Waste Water Management:Core Function:Sewerage</v>
          </cell>
        </row>
        <row r="285">
          <cell r="A285">
            <v>504527</v>
          </cell>
          <cell r="B285" t="str">
            <v>527</v>
          </cell>
          <cell r="C285" t="str">
            <v>MNGT SERVICES</v>
          </cell>
          <cell r="D285" t="str">
            <v>Infrastructure Services</v>
          </cell>
          <cell r="E285" t="str">
            <v>0202</v>
          </cell>
          <cell r="F285" t="str">
            <v>Corporate Services/Human Resources</v>
          </cell>
          <cell r="G285" t="str">
            <v>Function:Finance and Administration:Core Function:Human Resources</v>
          </cell>
        </row>
        <row r="286">
          <cell r="A286">
            <v>504701</v>
          </cell>
          <cell r="B286" t="str">
            <v>701</v>
          </cell>
          <cell r="C286" t="str">
            <v>MNGT</v>
          </cell>
          <cell r="D286" t="str">
            <v>Infrastructure Services</v>
          </cell>
          <cell r="E286" t="str">
            <v>1305</v>
          </cell>
          <cell r="F286" t="str">
            <v>Electricity /No Split Total</v>
          </cell>
          <cell r="G286" t="str">
            <v>Function:Energy Sources:Core Function:Electricity</v>
          </cell>
        </row>
        <row r="287">
          <cell r="A287">
            <v>504702</v>
          </cell>
          <cell r="B287" t="str">
            <v>702</v>
          </cell>
          <cell r="C287" t="str">
            <v>PURCHASE OF ELECTRICITY</v>
          </cell>
          <cell r="D287" t="str">
            <v>Infrastructure Services</v>
          </cell>
          <cell r="E287" t="str">
            <v>1301</v>
          </cell>
          <cell r="F287" t="str">
            <v>Electricity /Electricity Distribution</v>
          </cell>
          <cell r="G287" t="str">
            <v>Function:Energy Sources:Core Function:Electricity</v>
          </cell>
        </row>
        <row r="288">
          <cell r="A288">
            <v>504703</v>
          </cell>
          <cell r="B288" t="str">
            <v>703</v>
          </cell>
          <cell r="C288" t="str">
            <v>STREET LIGHTING</v>
          </cell>
          <cell r="D288" t="str">
            <v>Infrastructure Services</v>
          </cell>
          <cell r="E288" t="str">
            <v>1305</v>
          </cell>
          <cell r="F288" t="str">
            <v>Electricity /No Split Total</v>
          </cell>
          <cell r="G288" t="str">
            <v>Function:Energy Sources:Core Function:Street Lighting and Signal Systems</v>
          </cell>
        </row>
        <row r="289">
          <cell r="A289">
            <v>504704</v>
          </cell>
          <cell r="B289" t="str">
            <v>704</v>
          </cell>
          <cell r="C289" t="str">
            <v>SERVICES</v>
          </cell>
          <cell r="D289" t="str">
            <v>Infrastructure Services</v>
          </cell>
          <cell r="E289" t="str">
            <v>1301</v>
          </cell>
          <cell r="F289" t="str">
            <v>Electricity /Electricity Distribution</v>
          </cell>
          <cell r="G289" t="str">
            <v>Function:Energy Sources:Core Function:Electricity</v>
          </cell>
        </row>
        <row r="290">
          <cell r="A290">
            <v>504705</v>
          </cell>
          <cell r="B290" t="str">
            <v>705</v>
          </cell>
          <cell r="C290" t="str">
            <v>METERING &amp; PROTECTION</v>
          </cell>
          <cell r="D290" t="str">
            <v>Infrastructure Services</v>
          </cell>
          <cell r="E290" t="str">
            <v>1301</v>
          </cell>
          <cell r="F290" t="str">
            <v>Electricity /Electricity Distribution</v>
          </cell>
          <cell r="G290" t="str">
            <v>Function:Energy Sources:Core Function:Electricity</v>
          </cell>
        </row>
        <row r="291">
          <cell r="A291">
            <v>504706</v>
          </cell>
          <cell r="B291" t="str">
            <v>706</v>
          </cell>
          <cell r="C291" t="str">
            <v>WORKSHOPS</v>
          </cell>
          <cell r="D291" t="str">
            <v>Infrastructure Services</v>
          </cell>
          <cell r="E291" t="str">
            <v>1301</v>
          </cell>
          <cell r="F291" t="str">
            <v>Electricity /Electricity Distribution</v>
          </cell>
          <cell r="G291" t="str">
            <v>Function:Energy Sources:Core Function:Electricity</v>
          </cell>
        </row>
        <row r="292">
          <cell r="A292">
            <v>504707</v>
          </cell>
          <cell r="B292" t="str">
            <v>707</v>
          </cell>
          <cell r="C292" t="str">
            <v>RADIO/TRAFFIC</v>
          </cell>
          <cell r="D292" t="str">
            <v>Infrastructure Services</v>
          </cell>
          <cell r="E292" t="str">
            <v>1301</v>
          </cell>
          <cell r="F292" t="str">
            <v>Electricity /Electricity Distribution</v>
          </cell>
          <cell r="G292" t="str">
            <v>Function:Energy Sources:Core Function:Electricity</v>
          </cell>
        </row>
        <row r="293">
          <cell r="A293">
            <v>504708</v>
          </cell>
          <cell r="B293" t="str">
            <v>708</v>
          </cell>
          <cell r="C293" t="str">
            <v>SUB-STATIONS</v>
          </cell>
          <cell r="D293" t="str">
            <v>Infrastructure Services</v>
          </cell>
          <cell r="E293" t="str">
            <v>1301</v>
          </cell>
          <cell r="F293" t="str">
            <v>Electricity /Electricity Distribution</v>
          </cell>
          <cell r="G293" t="str">
            <v>Function:Energy Sources:Core Function:Electricity</v>
          </cell>
        </row>
        <row r="294">
          <cell r="A294">
            <v>504709</v>
          </cell>
          <cell r="B294" t="str">
            <v>709</v>
          </cell>
          <cell r="C294" t="str">
            <v>UNDERGROUND MAINS</v>
          </cell>
          <cell r="D294" t="str">
            <v>Infrastructure Services</v>
          </cell>
          <cell r="E294" t="str">
            <v>1301</v>
          </cell>
          <cell r="F294" t="str">
            <v>Electricity /Electricity Distribution</v>
          </cell>
          <cell r="G294" t="str">
            <v>Function:Energy Sources:Core Function:Electricity</v>
          </cell>
        </row>
        <row r="295">
          <cell r="A295">
            <v>504710</v>
          </cell>
          <cell r="B295" t="str">
            <v>710</v>
          </cell>
          <cell r="C295" t="str">
            <v>OVERHEAD MAINS</v>
          </cell>
          <cell r="D295" t="str">
            <v>Infrastructure Services</v>
          </cell>
          <cell r="E295" t="str">
            <v>1301</v>
          </cell>
          <cell r="F295" t="str">
            <v>Electricity /Electricity Distribution</v>
          </cell>
          <cell r="G295" t="str">
            <v>Function:Energy Sources:Core Function:Electricity</v>
          </cell>
        </row>
        <row r="296">
          <cell r="A296">
            <v>504711</v>
          </cell>
          <cell r="B296" t="str">
            <v>711</v>
          </cell>
          <cell r="C296" t="str">
            <v>SYSTEM CONTROL</v>
          </cell>
          <cell r="D296" t="str">
            <v>Infrastructure Services</v>
          </cell>
          <cell r="E296" t="str">
            <v>1301</v>
          </cell>
          <cell r="F296" t="str">
            <v>Electricity /Electricity Distribution</v>
          </cell>
          <cell r="G296" t="str">
            <v>Function:Energy Sources:Core Function:Electricity</v>
          </cell>
        </row>
        <row r="297">
          <cell r="A297">
            <v>504712</v>
          </cell>
          <cell r="B297" t="str">
            <v>712</v>
          </cell>
          <cell r="C297" t="str">
            <v>MISC DISTRBTION</v>
          </cell>
          <cell r="D297" t="str">
            <v>Infrastructure Services</v>
          </cell>
          <cell r="E297" t="str">
            <v>1301</v>
          </cell>
          <cell r="F297" t="str">
            <v>Electricity /Electricity Distribution</v>
          </cell>
          <cell r="G297" t="str">
            <v>Function:Energy Sources:Core Function:Electricity</v>
          </cell>
        </row>
        <row r="298">
          <cell r="A298">
            <v>504713</v>
          </cell>
          <cell r="B298" t="str">
            <v>713</v>
          </cell>
          <cell r="C298" t="str">
            <v>GENERAL - ELECTRICITY</v>
          </cell>
          <cell r="D298" t="str">
            <v>Infrastructure Services</v>
          </cell>
          <cell r="E298" t="str">
            <v>1301</v>
          </cell>
          <cell r="F298" t="str">
            <v>Electricity /Electricity Distribution</v>
          </cell>
          <cell r="G298" t="str">
            <v>Function:Energy Sources:Core Function:Electricity</v>
          </cell>
        </row>
        <row r="299">
          <cell r="A299">
            <v>504714</v>
          </cell>
          <cell r="B299" t="str">
            <v>714</v>
          </cell>
          <cell r="C299" t="str">
            <v>TRAFFIC SIGNALS</v>
          </cell>
          <cell r="D299" t="str">
            <v>Infrastructure Services</v>
          </cell>
          <cell r="E299" t="str">
            <v>1301</v>
          </cell>
          <cell r="F299" t="str">
            <v>Electricity /Electricity Distribution</v>
          </cell>
          <cell r="G299" t="str">
            <v>Function:Energy Sources:Core Function:Electricity</v>
          </cell>
        </row>
        <row r="300">
          <cell r="A300">
            <v>504715</v>
          </cell>
          <cell r="B300" t="str">
            <v>715</v>
          </cell>
          <cell r="C300" t="str">
            <v>TRANSPORT &amp; PLANT</v>
          </cell>
          <cell r="D300" t="str">
            <v>Infrastructure Services</v>
          </cell>
          <cell r="E300" t="str">
            <v>1301</v>
          </cell>
          <cell r="F300" t="str">
            <v>Electricity /Electricity Distribution</v>
          </cell>
          <cell r="G300" t="str">
            <v>Function:Energy Sources:Core Function:Electricity</v>
          </cell>
        </row>
        <row r="301">
          <cell r="A301">
            <v>504785</v>
          </cell>
          <cell r="B301" t="str">
            <v>785</v>
          </cell>
          <cell r="C301" t="str">
            <v>PURCHASE OF WATER</v>
          </cell>
          <cell r="D301" t="str">
            <v>Infrastructure Services</v>
          </cell>
          <cell r="E301" t="str">
            <v>1201</v>
          </cell>
          <cell r="F301" t="str">
            <v>Water/Water Distribution</v>
          </cell>
          <cell r="G301" t="str">
            <v>Function:Water Management:Core Function:Water Distribution</v>
          </cell>
        </row>
        <row r="302">
          <cell r="A302">
            <v>504786</v>
          </cell>
          <cell r="B302" t="str">
            <v>786</v>
          </cell>
          <cell r="C302" t="str">
            <v>LEAK DETECTION</v>
          </cell>
          <cell r="D302" t="str">
            <v>Infrastructure Services</v>
          </cell>
          <cell r="E302" t="str">
            <v>1201</v>
          </cell>
          <cell r="F302" t="str">
            <v>Water/Water Distribution</v>
          </cell>
          <cell r="G302" t="str">
            <v>Function:Water Management:Core Function:Water Distribution</v>
          </cell>
        </row>
        <row r="303">
          <cell r="A303">
            <v>504787</v>
          </cell>
          <cell r="B303" t="str">
            <v>787</v>
          </cell>
          <cell r="C303" t="str">
            <v>DISTRIBUTION</v>
          </cell>
          <cell r="D303" t="str">
            <v>Infrastructure Services</v>
          </cell>
          <cell r="E303" t="str">
            <v>1201</v>
          </cell>
          <cell r="F303" t="str">
            <v>Water/Water Distribution</v>
          </cell>
          <cell r="G303" t="str">
            <v>Function:Water Management:Core Function:Water Distribution</v>
          </cell>
        </row>
        <row r="304">
          <cell r="A304">
            <v>504788</v>
          </cell>
          <cell r="B304" t="str">
            <v>788</v>
          </cell>
          <cell r="C304" t="str">
            <v>METERS</v>
          </cell>
          <cell r="D304" t="str">
            <v>Infrastructure Services</v>
          </cell>
          <cell r="E304" t="str">
            <v>1201</v>
          </cell>
          <cell r="F304" t="str">
            <v>Water/Water Distribution</v>
          </cell>
          <cell r="G304" t="str">
            <v>Function:Water Management:Core Function:Water Distribution</v>
          </cell>
        </row>
        <row r="305">
          <cell r="A305">
            <v>504789</v>
          </cell>
          <cell r="B305" t="str">
            <v>789</v>
          </cell>
          <cell r="C305" t="str">
            <v>GENERAL - WATER</v>
          </cell>
          <cell r="D305" t="str">
            <v>Infrastructure Services</v>
          </cell>
          <cell r="E305" t="str">
            <v>1201</v>
          </cell>
          <cell r="F305" t="str">
            <v>Water/Water Distribution</v>
          </cell>
          <cell r="G305" t="str">
            <v>Function:Water Management:Core Function:Water Distribution</v>
          </cell>
        </row>
        <row r="306">
          <cell r="A306" t="str">
            <v>ELECTRICITY</v>
          </cell>
          <cell r="B306" t="str">
            <v>ITY</v>
          </cell>
        </row>
        <row r="307">
          <cell r="A307">
            <v>702100</v>
          </cell>
          <cell r="D307" t="str">
            <v>Infrastructure Services</v>
          </cell>
          <cell r="E307" t="str">
            <v>1301</v>
          </cell>
          <cell r="F307" t="str">
            <v>Electricity /Electricity Distribution</v>
          </cell>
          <cell r="G307" t="str">
            <v>Function:Energy Sources:Core Function:Electricity</v>
          </cell>
        </row>
        <row r="308">
          <cell r="A308">
            <v>703093</v>
          </cell>
          <cell r="D308" t="str">
            <v>Infrastructure Services</v>
          </cell>
          <cell r="E308" t="str">
            <v>1301</v>
          </cell>
          <cell r="F308" t="str">
            <v>Electricity /Electricity Distribution</v>
          </cell>
          <cell r="G308" t="str">
            <v>Function:Energy Sources:Core Function:Electricity</v>
          </cell>
        </row>
        <row r="309">
          <cell r="A309">
            <v>703098</v>
          </cell>
          <cell r="D309" t="str">
            <v>Infrastructure Services</v>
          </cell>
          <cell r="E309" t="str">
            <v>1301</v>
          </cell>
          <cell r="F309" t="str">
            <v>Electricity /Electricity Distribution</v>
          </cell>
          <cell r="G309" t="str">
            <v>Function:Energy Sources:Core Function:Electricity</v>
          </cell>
        </row>
        <row r="310">
          <cell r="A310">
            <v>704065</v>
          </cell>
          <cell r="D310" t="str">
            <v>Infrastructure Services</v>
          </cell>
          <cell r="E310" t="str">
            <v>1301</v>
          </cell>
          <cell r="F310" t="str">
            <v>Electricity /Electricity Distribution</v>
          </cell>
          <cell r="G310" t="str">
            <v>Function:Energy Sources:Core Function:Electricity</v>
          </cell>
        </row>
        <row r="311">
          <cell r="A311">
            <v>704066</v>
          </cell>
          <cell r="D311" t="str">
            <v>Infrastructure Services</v>
          </cell>
          <cell r="E311" t="str">
            <v>1301</v>
          </cell>
          <cell r="F311" t="str">
            <v>Electricity /Electricity Distribution</v>
          </cell>
          <cell r="G311" t="str">
            <v>Function:Energy Sources:Core Function:Electricity</v>
          </cell>
        </row>
        <row r="312">
          <cell r="A312">
            <v>704067</v>
          </cell>
          <cell r="D312" t="str">
            <v>Infrastructure Services</v>
          </cell>
          <cell r="E312" t="str">
            <v>1301</v>
          </cell>
          <cell r="F312" t="str">
            <v>Electricity /Electricity Distribution</v>
          </cell>
          <cell r="G312" t="str">
            <v>Function:Energy Sources:Core Function:Electricity</v>
          </cell>
        </row>
        <row r="313">
          <cell r="A313">
            <v>704077</v>
          </cell>
          <cell r="D313" t="str">
            <v>Infrastructure Services</v>
          </cell>
          <cell r="E313" t="str">
            <v>1301</v>
          </cell>
          <cell r="F313" t="str">
            <v>Electricity /Electricity Distribution</v>
          </cell>
          <cell r="G313" t="str">
            <v>Function:Energy Sources:Core Function:Electricity</v>
          </cell>
        </row>
        <row r="314">
          <cell r="A314">
            <v>704078</v>
          </cell>
          <cell r="D314" t="str">
            <v>Infrastructure Services</v>
          </cell>
          <cell r="E314" t="str">
            <v>1301</v>
          </cell>
          <cell r="F314" t="str">
            <v>Electricity /Electricity Distribution</v>
          </cell>
          <cell r="G314" t="str">
            <v>Function:Energy Sources:Core Function:Electricity</v>
          </cell>
        </row>
        <row r="315">
          <cell r="A315">
            <v>704079</v>
          </cell>
          <cell r="D315" t="str">
            <v>Infrastructure Services</v>
          </cell>
          <cell r="E315" t="str">
            <v>1301</v>
          </cell>
          <cell r="F315" t="str">
            <v>Electricity /Electricity Distribution</v>
          </cell>
          <cell r="G315" t="str">
            <v>Function:Energy Sources:Core Function:Electricity</v>
          </cell>
        </row>
        <row r="316">
          <cell r="A316">
            <v>704080</v>
          </cell>
          <cell r="D316" t="str">
            <v>Infrastructure Services</v>
          </cell>
          <cell r="E316" t="str">
            <v>1301</v>
          </cell>
          <cell r="F316" t="str">
            <v>Electricity /Electricity Distribution</v>
          </cell>
          <cell r="G316" t="str">
            <v>Function:Energy Sources:Core Function:Electricity</v>
          </cell>
        </row>
        <row r="317">
          <cell r="A317">
            <v>704081</v>
          </cell>
          <cell r="D317" t="str">
            <v>Infrastructure Services</v>
          </cell>
          <cell r="E317" t="str">
            <v>1301</v>
          </cell>
          <cell r="F317" t="str">
            <v>Electricity /Electricity Distribution</v>
          </cell>
          <cell r="G317" t="str">
            <v>Function:Energy Sources:Core Function:Electricity</v>
          </cell>
        </row>
        <row r="318">
          <cell r="A318">
            <v>704082</v>
          </cell>
          <cell r="D318" t="str">
            <v>Infrastructure Services</v>
          </cell>
          <cell r="E318" t="str">
            <v>1301</v>
          </cell>
          <cell r="F318" t="str">
            <v>Electricity /Electricity Distribution</v>
          </cell>
          <cell r="G318" t="str">
            <v>Function:Energy Sources:Core Function:Electricity</v>
          </cell>
        </row>
        <row r="319">
          <cell r="A319">
            <v>704083</v>
          </cell>
          <cell r="D319" t="str">
            <v>Infrastructure Services</v>
          </cell>
          <cell r="E319" t="str">
            <v>1301</v>
          </cell>
          <cell r="F319" t="str">
            <v>Electricity /Electricity Distribution</v>
          </cell>
          <cell r="G319" t="str">
            <v>Function:Energy Sources:Core Function:Electricity</v>
          </cell>
        </row>
        <row r="320">
          <cell r="A320">
            <v>704084</v>
          </cell>
          <cell r="D320" t="str">
            <v>Infrastructure Services</v>
          </cell>
          <cell r="E320" t="str">
            <v>1301</v>
          </cell>
          <cell r="F320" t="str">
            <v>Electricity /Electricity Distribution</v>
          </cell>
          <cell r="G320" t="str">
            <v>Function:Energy Sources:Core Function:Electricity</v>
          </cell>
        </row>
        <row r="321">
          <cell r="A321">
            <v>704086</v>
          </cell>
          <cell r="D321" t="str">
            <v>Infrastructure Services</v>
          </cell>
          <cell r="E321" t="str">
            <v>1301</v>
          </cell>
          <cell r="F321" t="str">
            <v>Electricity /Electricity Distribution</v>
          </cell>
          <cell r="G321" t="str">
            <v>Function:Energy Sources:Core Function:Electricity</v>
          </cell>
        </row>
        <row r="322">
          <cell r="A322">
            <v>704087</v>
          </cell>
          <cell r="D322" t="str">
            <v>Infrastructure Services</v>
          </cell>
          <cell r="E322" t="str">
            <v>1301</v>
          </cell>
          <cell r="F322" t="str">
            <v>Electricity /Electricity Distribution</v>
          </cell>
          <cell r="G322" t="str">
            <v>Function:Energy Sources:Core Function:Electricity</v>
          </cell>
        </row>
        <row r="323">
          <cell r="A323">
            <v>704090</v>
          </cell>
          <cell r="D323" t="str">
            <v>Infrastructure Services</v>
          </cell>
          <cell r="E323" t="str">
            <v>1301</v>
          </cell>
          <cell r="F323" t="str">
            <v>Electricity /Electricity Distribution</v>
          </cell>
          <cell r="G323" t="str">
            <v>Function:Energy Sources:Core Function:Electricity</v>
          </cell>
        </row>
        <row r="324">
          <cell r="A324">
            <v>704076</v>
          </cell>
          <cell r="D324" t="str">
            <v>Infrastructure Services</v>
          </cell>
          <cell r="E324" t="str">
            <v>1301</v>
          </cell>
          <cell r="F324" t="str">
            <v>Electricity /Electricity Distribution</v>
          </cell>
          <cell r="G324" t="str">
            <v>Function:Energy Sources:Core Function:Electricity</v>
          </cell>
        </row>
        <row r="325">
          <cell r="A325">
            <v>704062</v>
          </cell>
          <cell r="D325" t="str">
            <v>Infrastructure Services</v>
          </cell>
          <cell r="E325" t="str">
            <v>1301</v>
          </cell>
          <cell r="F325" t="str">
            <v>Electricity /Electricity Distribution</v>
          </cell>
          <cell r="G325" t="str">
            <v>Function:Energy Sources:Core Function:Electricity</v>
          </cell>
        </row>
        <row r="326">
          <cell r="A326" t="str">
            <v>SUSTAINABLE DEVELOPMENT</v>
          </cell>
        </row>
        <row r="327">
          <cell r="A327">
            <v>602097</v>
          </cell>
          <cell r="B327" t="str">
            <v>097</v>
          </cell>
          <cell r="C327" t="str">
            <v>GM - SUSTNBL DEV &amp; C</v>
          </cell>
          <cell r="D327" t="str">
            <v>Economic Development</v>
          </cell>
          <cell r="E327" t="str">
            <v>0301</v>
          </cell>
          <cell r="F327" t="str">
            <v>Planning and Development/Economic Development/Planning</v>
          </cell>
          <cell r="G327" t="str">
            <v>Function:Planning and Development:Core Function:Economic Development/Planning</v>
          </cell>
        </row>
        <row r="328">
          <cell r="A328">
            <v>603098</v>
          </cell>
          <cell r="B328" t="str">
            <v>098</v>
          </cell>
          <cell r="C328" t="str">
            <v>DEVELOP SERVICES-MNG</v>
          </cell>
          <cell r="D328" t="str">
            <v>Economic Development</v>
          </cell>
          <cell r="E328" t="str">
            <v>0301</v>
          </cell>
          <cell r="F328" t="str">
            <v>Planning and Development/Economic Development/Planning</v>
          </cell>
          <cell r="G328" t="str">
            <v>Function:Planning and Development:Core Function:Economic Development/Planning</v>
          </cell>
        </row>
        <row r="329">
          <cell r="A329">
            <v>603112</v>
          </cell>
          <cell r="B329" t="str">
            <v>112</v>
          </cell>
          <cell r="C329" t="str">
            <v>HUMAN SETTLEMENTS</v>
          </cell>
          <cell r="D329" t="str">
            <v>Economic Development</v>
          </cell>
          <cell r="E329" t="str">
            <v>0601</v>
          </cell>
          <cell r="F329" t="str">
            <v>Housing/Not Required</v>
          </cell>
          <cell r="G329" t="str">
            <v>Function:Housing:Core Function:Housing</v>
          </cell>
        </row>
        <row r="330">
          <cell r="A330">
            <v>603114</v>
          </cell>
          <cell r="B330" t="str">
            <v>114</v>
          </cell>
          <cell r="C330" t="str">
            <v>MUNICIPAL BUS ENT</v>
          </cell>
          <cell r="D330" t="str">
            <v>Economic Development</v>
          </cell>
          <cell r="E330" t="str">
            <v>1401</v>
          </cell>
          <cell r="F330" t="str">
            <v>Other/Air Transport</v>
          </cell>
          <cell r="G330" t="str">
            <v>Function:Other:Core Function:Air Transport</v>
          </cell>
        </row>
        <row r="331">
          <cell r="A331">
            <v>603116</v>
          </cell>
          <cell r="B331" t="str">
            <v>116</v>
          </cell>
          <cell r="C331" t="str">
            <v>TOWN PLAN &amp; ENV-MNGT</v>
          </cell>
          <cell r="D331" t="str">
            <v>Economic Development</v>
          </cell>
          <cell r="E331" t="str">
            <v>0302</v>
          </cell>
          <cell r="F331" t="str">
            <v>Planning and Development/Town Planning/Building Enforcement</v>
          </cell>
          <cell r="G331" t="str">
            <v>Function:Planning and Development:Core Function:Town Planning, Building Regulations and Enforcement, and City Engineer</v>
          </cell>
        </row>
        <row r="332">
          <cell r="A332">
            <v>604099</v>
          </cell>
          <cell r="B332" t="str">
            <v>099</v>
          </cell>
          <cell r="C332" t="str">
            <v>PLANNING</v>
          </cell>
          <cell r="D332" t="str">
            <v>Economic Development</v>
          </cell>
          <cell r="E332" t="str">
            <v>0601</v>
          </cell>
          <cell r="F332" t="str">
            <v>Housing/Not Required</v>
          </cell>
          <cell r="G332" t="str">
            <v>Function:Housing:Core Function:Housing</v>
          </cell>
        </row>
        <row r="333">
          <cell r="A333">
            <v>604101</v>
          </cell>
          <cell r="B333" t="str">
            <v>101</v>
          </cell>
          <cell r="C333" t="str">
            <v>LAND SURVEY</v>
          </cell>
          <cell r="D333" t="str">
            <v>Economic Development</v>
          </cell>
          <cell r="E333" t="str">
            <v>0302</v>
          </cell>
          <cell r="F333" t="str">
            <v>Planning and Development/Town Planning/Building Enforcement</v>
          </cell>
          <cell r="G333" t="str">
            <v>Function:Planning and Development:Core Function:Town Planning, Building Regulations and Enforcement, and City Engineer</v>
          </cell>
        </row>
        <row r="334">
          <cell r="A334">
            <v>604111</v>
          </cell>
          <cell r="B334" t="str">
            <v>111</v>
          </cell>
          <cell r="C334" t="str">
            <v>INFORMAL SETTLEMENTS</v>
          </cell>
          <cell r="D334" t="str">
            <v>Economic Development</v>
          </cell>
          <cell r="E334" t="str">
            <v>0601</v>
          </cell>
          <cell r="F334" t="str">
            <v>Housing/Not Required</v>
          </cell>
          <cell r="G334" t="str">
            <v>Function:Housing:Core Function:Housing</v>
          </cell>
        </row>
        <row r="335">
          <cell r="A335">
            <v>604113</v>
          </cell>
          <cell r="B335" t="str">
            <v>113</v>
          </cell>
          <cell r="C335" t="str">
            <v>Safe city</v>
          </cell>
          <cell r="D335" t="str">
            <v>Economic Development</v>
          </cell>
          <cell r="E335" t="str">
            <v>0703</v>
          </cell>
          <cell r="F335" t="str">
            <v>Public Safety/Civil Defence</v>
          </cell>
          <cell r="G335" t="str">
            <v>Function:Public Safety:Core Function:Civil Defence</v>
          </cell>
        </row>
        <row r="336">
          <cell r="A336">
            <v>604115</v>
          </cell>
          <cell r="B336" t="str">
            <v>115</v>
          </cell>
          <cell r="C336" t="str">
            <v>ENVIRO MNGT</v>
          </cell>
          <cell r="D336" t="str">
            <v>Economic Development</v>
          </cell>
          <cell r="E336" t="str">
            <v>0903</v>
          </cell>
          <cell r="F336" t="str">
            <v>Environmental Protection/Other</v>
          </cell>
          <cell r="G336" t="str">
            <v>Function:Environmental Protection:Non-core Function:Nature Conservation</v>
          </cell>
        </row>
        <row r="337">
          <cell r="A337">
            <v>604241</v>
          </cell>
          <cell r="B337" t="str">
            <v>241</v>
          </cell>
          <cell r="C337" t="str">
            <v>BEE</v>
          </cell>
          <cell r="D337" t="str">
            <v>Economic Development</v>
          </cell>
          <cell r="E337" t="str">
            <v>0301</v>
          </cell>
          <cell r="F337" t="str">
            <v>Planning and Development/Economic Development/Planning</v>
          </cell>
          <cell r="G337" t="str">
            <v>Function:Planning and Development:Core Function:Economic Development/Planning</v>
          </cell>
        </row>
        <row r="338">
          <cell r="A338">
            <v>604247</v>
          </cell>
          <cell r="B338" t="str">
            <v>247</v>
          </cell>
          <cell r="C338" t="str">
            <v>BUSINESS DEVELOPMENT</v>
          </cell>
          <cell r="D338" t="str">
            <v>Economic Development</v>
          </cell>
          <cell r="E338" t="str">
            <v>0301</v>
          </cell>
          <cell r="F338" t="str">
            <v>Planning and Development/Economic Development/Planning</v>
          </cell>
          <cell r="G338" t="str">
            <v>Function:Planning and Development:Core Function:Economic Development/Planning</v>
          </cell>
        </row>
        <row r="339">
          <cell r="A339">
            <v>604265</v>
          </cell>
          <cell r="B339" t="str">
            <v>265</v>
          </cell>
          <cell r="C339" t="str">
            <v>ESTABLISHMENT</v>
          </cell>
          <cell r="D339" t="str">
            <v>Economic Development</v>
          </cell>
          <cell r="E339" t="str">
            <v>0601</v>
          </cell>
          <cell r="F339" t="str">
            <v>Housing/Not Required</v>
          </cell>
          <cell r="G339" t="str">
            <v>Function:Housing:Core Function:Housing</v>
          </cell>
        </row>
        <row r="340">
          <cell r="A340">
            <v>604270</v>
          </cell>
          <cell r="B340" t="str">
            <v>270</v>
          </cell>
          <cell r="C340" t="str">
            <v>HOUSNG ACCREDITATION</v>
          </cell>
          <cell r="D340" t="str">
            <v>Economic Development</v>
          </cell>
          <cell r="E340" t="str">
            <v>0601</v>
          </cell>
          <cell r="F340" t="str">
            <v>Housing/Not Required</v>
          </cell>
          <cell r="G340" t="str">
            <v>Function:Housing:Core Function:Housing</v>
          </cell>
        </row>
        <row r="341">
          <cell r="A341">
            <v>604285</v>
          </cell>
          <cell r="B341" t="str">
            <v>285</v>
          </cell>
          <cell r="C341" t="str">
            <v>GEVDI</v>
          </cell>
          <cell r="D341" t="str">
            <v>Economic Development</v>
          </cell>
          <cell r="E341" t="str">
            <v>0302</v>
          </cell>
          <cell r="F341" t="str">
            <v>Planning and Development/Town Planning/Building Enforcement</v>
          </cell>
          <cell r="G341" t="str">
            <v>Function:Planning and Development:Core Function:Town Planning, Building Regulations and Enforcement, and City Engineer</v>
          </cell>
        </row>
        <row r="342">
          <cell r="A342">
            <v>604345</v>
          </cell>
          <cell r="B342" t="str">
            <v>345</v>
          </cell>
          <cell r="C342" t="str">
            <v>ENVIRON HEALTH- MNGT</v>
          </cell>
          <cell r="D342" t="str">
            <v>Economic Development</v>
          </cell>
          <cell r="E342" t="str">
            <v>0903</v>
          </cell>
          <cell r="F342" t="str">
            <v>Environmental Protection/Other</v>
          </cell>
          <cell r="G342" t="str">
            <v>Function:Environmental Protection:Non-core Function:Nature Conservation</v>
          </cell>
        </row>
        <row r="343">
          <cell r="A343">
            <v>604347</v>
          </cell>
          <cell r="B343" t="str">
            <v>347</v>
          </cell>
          <cell r="C343" t="str">
            <v>ENVIRONMENTAL HEALTH</v>
          </cell>
          <cell r="D343" t="str">
            <v>Economic Development</v>
          </cell>
          <cell r="E343" t="str">
            <v>0901</v>
          </cell>
          <cell r="F343" t="str">
            <v>Environmental Protection/Pollution Control</v>
          </cell>
          <cell r="G343" t="str">
            <v>Function:Environmental Protection:Non-core Function:Pollution Control</v>
          </cell>
        </row>
        <row r="344">
          <cell r="A344">
            <v>604480</v>
          </cell>
          <cell r="B344" t="str">
            <v>480</v>
          </cell>
          <cell r="C344" t="str">
            <v>ART GALLERY</v>
          </cell>
          <cell r="D344" t="str">
            <v>Economic Development</v>
          </cell>
          <cell r="E344" t="str">
            <v>0502</v>
          </cell>
          <cell r="F344" t="str">
            <v>Comm. &amp; Social/Museums &amp; Art Galleries etc</v>
          </cell>
          <cell r="G344" t="str">
            <v>Function:Community and Social Services:Core Function:Museums and Art Galleries</v>
          </cell>
        </row>
        <row r="345">
          <cell r="A345">
            <v>604508</v>
          </cell>
          <cell r="B345" t="str">
            <v>508</v>
          </cell>
          <cell r="C345" t="str">
            <v>AIRPORT</v>
          </cell>
          <cell r="D345" t="str">
            <v>Economic Development</v>
          </cell>
          <cell r="E345" t="str">
            <v>1401</v>
          </cell>
          <cell r="F345" t="str">
            <v>Other/Air Transport</v>
          </cell>
          <cell r="G345" t="str">
            <v>Function:Other:Core Function:Air Transport</v>
          </cell>
        </row>
        <row r="346">
          <cell r="A346">
            <v>604511</v>
          </cell>
          <cell r="B346" t="str">
            <v>511</v>
          </cell>
          <cell r="C346" t="str">
            <v>ECONOMIC AFFAIRS</v>
          </cell>
          <cell r="D346" t="str">
            <v>Economic Development</v>
          </cell>
          <cell r="E346" t="str">
            <v>0301</v>
          </cell>
          <cell r="F346" t="str">
            <v>Planning and Development/Economic Development/Planning</v>
          </cell>
          <cell r="G346" t="str">
            <v>Function:Planning and Development:Core Function:Economic Development/Planning</v>
          </cell>
        </row>
        <row r="347">
          <cell r="A347">
            <v>604514</v>
          </cell>
          <cell r="B347" t="str">
            <v>514</v>
          </cell>
          <cell r="C347" t="str">
            <v>TOURISM</v>
          </cell>
          <cell r="D347" t="str">
            <v>Economic Development</v>
          </cell>
          <cell r="E347" t="str">
            <v>1403</v>
          </cell>
          <cell r="F347" t="str">
            <v>Other/Tourism</v>
          </cell>
          <cell r="G347" t="str">
            <v>Function:Other:Core Function:Tourism</v>
          </cell>
        </row>
        <row r="348">
          <cell r="A348">
            <v>604515</v>
          </cell>
          <cell r="B348" t="str">
            <v>515</v>
          </cell>
          <cell r="C348" t="str">
            <v>LICNSNG &amp; VOTERS ROL</v>
          </cell>
          <cell r="D348" t="str">
            <v>Economic Development</v>
          </cell>
          <cell r="E348" t="str">
            <v>0303</v>
          </cell>
          <cell r="F348" t="str">
            <v>Planning and Development/Licensing &amp; Regulation</v>
          </cell>
          <cell r="G348" t="str">
            <v>Function:Other:Core Function:Licensing and Regulation</v>
          </cell>
        </row>
        <row r="349">
          <cell r="A349">
            <v>604517</v>
          </cell>
          <cell r="B349" t="str">
            <v>517</v>
          </cell>
          <cell r="C349" t="str">
            <v>DEBI MARKET</v>
          </cell>
          <cell r="D349" t="str">
            <v>Economic Development</v>
          </cell>
          <cell r="E349" t="str">
            <v>1405</v>
          </cell>
          <cell r="F349" t="str">
            <v>Other/Markets</v>
          </cell>
          <cell r="G349" t="str">
            <v>Function:Other:Core Function:Markets</v>
          </cell>
        </row>
        <row r="350">
          <cell r="A350">
            <v>604545</v>
          </cell>
          <cell r="B350" t="str">
            <v>545</v>
          </cell>
          <cell r="C350" t="str">
            <v>EXECUTIVE</v>
          </cell>
          <cell r="D350" t="str">
            <v>Economic Development</v>
          </cell>
          <cell r="E350" t="str">
            <v>0302</v>
          </cell>
          <cell r="F350" t="str">
            <v>Planning and Development/Town Planning/Building Enforcement</v>
          </cell>
          <cell r="G350" t="str">
            <v>Function:Planning and Development:Core Function:Town Planning, Building Regulations and Enforcement, and City Engineer</v>
          </cell>
        </row>
        <row r="351">
          <cell r="A351">
            <v>604546</v>
          </cell>
          <cell r="B351" t="str">
            <v>546</v>
          </cell>
          <cell r="C351" t="str">
            <v>URBAN SERVICES</v>
          </cell>
          <cell r="D351" t="str">
            <v>Economic Development</v>
          </cell>
          <cell r="E351" t="str">
            <v>0302</v>
          </cell>
          <cell r="F351" t="str">
            <v>Planning and Development/Town Planning/Building Enforcement</v>
          </cell>
          <cell r="G351" t="str">
            <v>Function:Planning and Development:Core Function:Town Planning, Building Regulations and Enforcement, and City Engineer</v>
          </cell>
        </row>
        <row r="352">
          <cell r="A352">
            <v>604547</v>
          </cell>
          <cell r="B352" t="str">
            <v>547</v>
          </cell>
          <cell r="C352" t="str">
            <v>BUILDING CONTROL</v>
          </cell>
          <cell r="D352" t="str">
            <v>Economic Development</v>
          </cell>
          <cell r="E352" t="str">
            <v>0302</v>
          </cell>
          <cell r="F352" t="str">
            <v>Planning and Development/Town Planning/Building Enforcement</v>
          </cell>
          <cell r="G352" t="str">
            <v>Function:Planning and Development:Core Function:Town Planning, Building Regulations and Enforcement, and City Engineer</v>
          </cell>
        </row>
        <row r="353">
          <cell r="A353">
            <v>604548</v>
          </cell>
          <cell r="B353" t="str">
            <v>548</v>
          </cell>
          <cell r="C353" t="str">
            <v>DEV MNGT</v>
          </cell>
          <cell r="D353" t="str">
            <v>Economic Development</v>
          </cell>
          <cell r="E353" t="str">
            <v>0302</v>
          </cell>
          <cell r="F353" t="str">
            <v>Planning and Development/Town Planning/Building Enforcement</v>
          </cell>
          <cell r="G353" t="str">
            <v>Function:Planning and Development:Core Function:Town Planning, Building Regulations and Enforcement, and City Engineer</v>
          </cell>
        </row>
        <row r="354">
          <cell r="A354">
            <v>604549</v>
          </cell>
          <cell r="B354" t="str">
            <v>549</v>
          </cell>
          <cell r="C354" t="str">
            <v>FORWARD PLAN SERVICE</v>
          </cell>
          <cell r="D354" t="str">
            <v>Economic Development</v>
          </cell>
          <cell r="E354" t="str">
            <v>0302</v>
          </cell>
          <cell r="F354" t="str">
            <v>Planning and Development/Town Planning/Building Enforcement</v>
          </cell>
          <cell r="G354" t="str">
            <v>Function:Planning and Development:Core Function:Town Planning, Building Regulations and Enforcement, and City Engineer</v>
          </cell>
        </row>
        <row r="355">
          <cell r="A355">
            <v>604560</v>
          </cell>
          <cell r="B355" t="str">
            <v>560</v>
          </cell>
          <cell r="C355" t="str">
            <v>NEW HOUSING PROJECTS</v>
          </cell>
          <cell r="D355" t="str">
            <v>Economic Development</v>
          </cell>
          <cell r="E355" t="str">
            <v>0601</v>
          </cell>
          <cell r="F355" t="str">
            <v>Housing/Not Required</v>
          </cell>
          <cell r="G355" t="str">
            <v>Function:Housing:Core Function:Housing</v>
          </cell>
        </row>
        <row r="356">
          <cell r="A356">
            <v>604564</v>
          </cell>
          <cell r="B356" t="str">
            <v>564</v>
          </cell>
          <cell r="C356" t="str">
            <v>HOUSING : GENERAL</v>
          </cell>
          <cell r="D356" t="str">
            <v>Economic Development</v>
          </cell>
          <cell r="E356" t="str">
            <v>0601</v>
          </cell>
          <cell r="F356" t="str">
            <v>Housing/Not Required</v>
          </cell>
          <cell r="G356" t="str">
            <v>Function:Housing:Core Function:Housing</v>
          </cell>
        </row>
        <row r="357">
          <cell r="A357">
            <v>604568</v>
          </cell>
          <cell r="B357" t="str">
            <v>568</v>
          </cell>
          <cell r="C357" t="str">
            <v>EASTWOOD1 (ECONOMIC)</v>
          </cell>
          <cell r="D357" t="str">
            <v>Economic Development</v>
          </cell>
          <cell r="E357" t="str">
            <v>0601</v>
          </cell>
          <cell r="F357" t="str">
            <v>Housing/Not Required</v>
          </cell>
          <cell r="G357" t="str">
            <v>Function:Housing:Core Function:Housing</v>
          </cell>
        </row>
        <row r="358">
          <cell r="A358">
            <v>604571</v>
          </cell>
          <cell r="B358" t="str">
            <v>571</v>
          </cell>
          <cell r="C358" t="str">
            <v>EASTWOOD1 (SUB-ECON)</v>
          </cell>
          <cell r="D358" t="str">
            <v>Economic Development</v>
          </cell>
          <cell r="E358" t="str">
            <v>0601</v>
          </cell>
          <cell r="F358" t="str">
            <v>Housing/Not Required</v>
          </cell>
          <cell r="G358" t="str">
            <v>Function:Housing:Core Function:Housing</v>
          </cell>
        </row>
        <row r="359">
          <cell r="A359">
            <v>604574</v>
          </cell>
          <cell r="B359" t="str">
            <v>574</v>
          </cell>
          <cell r="C359" t="str">
            <v>FITZSIMMONS 1</v>
          </cell>
          <cell r="D359" t="str">
            <v>Economic Development</v>
          </cell>
          <cell r="E359" t="str">
            <v>0601</v>
          </cell>
          <cell r="F359" t="str">
            <v>Housing/Not Required</v>
          </cell>
          <cell r="G359" t="str">
            <v>Function:Housing:Core Function:Housing</v>
          </cell>
        </row>
        <row r="360">
          <cell r="A360">
            <v>604583</v>
          </cell>
          <cell r="B360" t="str">
            <v>583</v>
          </cell>
          <cell r="C360" t="str">
            <v>GARDENS</v>
          </cell>
          <cell r="D360" t="str">
            <v>Economic Development</v>
          </cell>
          <cell r="E360" t="str">
            <v>0601</v>
          </cell>
          <cell r="F360" t="str">
            <v>Housing/Not Required</v>
          </cell>
          <cell r="G360" t="str">
            <v>Function:Housing:Core Function:Housing</v>
          </cell>
        </row>
        <row r="361">
          <cell r="A361">
            <v>604586</v>
          </cell>
          <cell r="B361" t="str">
            <v>586</v>
          </cell>
          <cell r="C361" t="str">
            <v>GLENWOOD</v>
          </cell>
          <cell r="D361" t="str">
            <v>Economic Development</v>
          </cell>
          <cell r="E361" t="str">
            <v>0601</v>
          </cell>
          <cell r="F361" t="str">
            <v>Housing/Not Required</v>
          </cell>
          <cell r="G361" t="str">
            <v>Function:Housing:Core Function:Housing</v>
          </cell>
        </row>
        <row r="362">
          <cell r="A362">
            <v>604587</v>
          </cell>
          <cell r="B362" t="str">
            <v>587</v>
          </cell>
          <cell r="C362" t="str">
            <v>GLENWOOD</v>
          </cell>
          <cell r="D362" t="str">
            <v>Economic Development</v>
          </cell>
          <cell r="E362" t="str">
            <v>0601</v>
          </cell>
          <cell r="F362" t="str">
            <v>Housing/Not Required</v>
          </cell>
          <cell r="G362" t="str">
            <v>Function:Housing:Core Function:Housing</v>
          </cell>
        </row>
        <row r="363">
          <cell r="A363">
            <v>604589</v>
          </cell>
          <cell r="B363" t="str">
            <v>589</v>
          </cell>
          <cell r="C363" t="str">
            <v>GRANGE 1</v>
          </cell>
          <cell r="D363" t="str">
            <v>Economic Development</v>
          </cell>
          <cell r="E363" t="str">
            <v>0601</v>
          </cell>
          <cell r="F363" t="str">
            <v>Housing/Not Required</v>
          </cell>
          <cell r="G363" t="str">
            <v>Function:Housing:Core Function:Housing</v>
          </cell>
        </row>
        <row r="364">
          <cell r="A364">
            <v>604595</v>
          </cell>
          <cell r="B364" t="str">
            <v>595</v>
          </cell>
          <cell r="C364" t="str">
            <v>NORTHDALE 1</v>
          </cell>
          <cell r="D364" t="str">
            <v>Economic Development</v>
          </cell>
          <cell r="E364" t="str">
            <v>0601</v>
          </cell>
          <cell r="F364" t="str">
            <v>Housing/Not Required</v>
          </cell>
          <cell r="G364" t="str">
            <v>Function:Housing:Core Function:Housing</v>
          </cell>
        </row>
        <row r="365">
          <cell r="A365">
            <v>604601</v>
          </cell>
          <cell r="B365" t="str">
            <v>601</v>
          </cell>
          <cell r="C365" t="str">
            <v>NORTHDAL SUB-ECONM 4</v>
          </cell>
          <cell r="D365" t="str">
            <v>Economic Development</v>
          </cell>
          <cell r="E365" t="str">
            <v>0601</v>
          </cell>
          <cell r="F365" t="str">
            <v>Housing/Not Required</v>
          </cell>
          <cell r="G365" t="str">
            <v>Function:Housing:Core Function:Housing</v>
          </cell>
        </row>
        <row r="366">
          <cell r="A366">
            <v>604604</v>
          </cell>
          <cell r="B366" t="str">
            <v>604</v>
          </cell>
          <cell r="C366" t="str">
            <v>NORTHDAL SUB-ECONM 6</v>
          </cell>
          <cell r="D366" t="str">
            <v>Economic Development</v>
          </cell>
          <cell r="E366" t="str">
            <v>0601</v>
          </cell>
          <cell r="F366" t="str">
            <v>Housing/Not Required</v>
          </cell>
          <cell r="G366" t="str">
            <v>Function:Housing:Core Function:Housing</v>
          </cell>
        </row>
        <row r="367">
          <cell r="A367">
            <v>604607</v>
          </cell>
          <cell r="B367" t="str">
            <v>607</v>
          </cell>
          <cell r="C367" t="str">
            <v>NORTHDAL SUB-ECONM 8</v>
          </cell>
          <cell r="D367" t="str">
            <v>Economic Development</v>
          </cell>
          <cell r="E367" t="str">
            <v>0601</v>
          </cell>
          <cell r="F367" t="str">
            <v>Housing/Not Required</v>
          </cell>
          <cell r="G367" t="str">
            <v>Function:Housing:Core Function:Housing</v>
          </cell>
        </row>
        <row r="368">
          <cell r="A368">
            <v>604610</v>
          </cell>
          <cell r="B368" t="str">
            <v>610</v>
          </cell>
          <cell r="C368" t="str">
            <v>NORTHDAL SUB-ECON 10</v>
          </cell>
          <cell r="D368" t="str">
            <v>Economic Development</v>
          </cell>
          <cell r="E368" t="str">
            <v>0601</v>
          </cell>
          <cell r="F368" t="str">
            <v>Housing/Not Required</v>
          </cell>
          <cell r="G368" t="str">
            <v>Function:Housing:Core Function:Housing</v>
          </cell>
        </row>
        <row r="369">
          <cell r="A369">
            <v>604613</v>
          </cell>
          <cell r="B369" t="str">
            <v>613</v>
          </cell>
          <cell r="C369" t="str">
            <v>NORTHDAL ECONOMIC 1</v>
          </cell>
          <cell r="D369" t="str">
            <v>Economic Development</v>
          </cell>
          <cell r="E369" t="str">
            <v>0601</v>
          </cell>
          <cell r="F369" t="str">
            <v>Housing/Not Required</v>
          </cell>
          <cell r="G369" t="str">
            <v>Function:Housing:Core Function:Housing</v>
          </cell>
        </row>
        <row r="370">
          <cell r="A370">
            <v>604616</v>
          </cell>
          <cell r="B370" t="str">
            <v>616</v>
          </cell>
          <cell r="C370" t="str">
            <v>NORTHDAL ECONOMIC 1</v>
          </cell>
          <cell r="D370" t="str">
            <v>Economic Development</v>
          </cell>
          <cell r="E370" t="str">
            <v>0601</v>
          </cell>
          <cell r="F370" t="str">
            <v>Housing/Not Required</v>
          </cell>
          <cell r="G370" t="str">
            <v>Function:Housing:Core Function:Housing</v>
          </cell>
        </row>
        <row r="371">
          <cell r="A371">
            <v>604625</v>
          </cell>
          <cell r="B371" t="str">
            <v>625</v>
          </cell>
          <cell r="C371" t="str">
            <v>NORTHDAL ECONOMIC 7</v>
          </cell>
          <cell r="D371" t="str">
            <v>Economic Development</v>
          </cell>
          <cell r="E371" t="str">
            <v>0601</v>
          </cell>
          <cell r="F371" t="str">
            <v>Housing/Not Required</v>
          </cell>
          <cell r="G371" t="str">
            <v>Function:Housing:Core Function:Housing</v>
          </cell>
        </row>
        <row r="372">
          <cell r="A372">
            <v>604628</v>
          </cell>
          <cell r="B372" t="str">
            <v>628</v>
          </cell>
          <cell r="C372" t="str">
            <v>NORTHDAL ECONOMIC 9</v>
          </cell>
          <cell r="D372" t="str">
            <v>Economic Development</v>
          </cell>
          <cell r="E372" t="str">
            <v>0601</v>
          </cell>
          <cell r="F372" t="str">
            <v>Housing/Not Required</v>
          </cell>
          <cell r="G372" t="str">
            <v>Function:Housing:Core Function:Housing</v>
          </cell>
        </row>
        <row r="373">
          <cell r="A373">
            <v>604631</v>
          </cell>
          <cell r="B373" t="str">
            <v>631</v>
          </cell>
          <cell r="C373" t="str">
            <v>NORTHDAL ECONOMIC 12</v>
          </cell>
          <cell r="D373" t="str">
            <v>Economic Development</v>
          </cell>
          <cell r="E373" t="str">
            <v>0601</v>
          </cell>
          <cell r="F373" t="str">
            <v>Housing/Not Required</v>
          </cell>
          <cell r="G373" t="str">
            <v>Function:Housing:Core Function:Housing</v>
          </cell>
        </row>
        <row r="374">
          <cell r="A374">
            <v>604634</v>
          </cell>
          <cell r="B374" t="str">
            <v>634</v>
          </cell>
          <cell r="C374" t="str">
            <v>RIVERBEND 1</v>
          </cell>
          <cell r="D374" t="str">
            <v>Economic Development</v>
          </cell>
          <cell r="E374" t="str">
            <v>0601</v>
          </cell>
          <cell r="F374" t="str">
            <v>Housing/Not Required</v>
          </cell>
          <cell r="G374" t="str">
            <v>Function:Housing:Core Function:Housing</v>
          </cell>
        </row>
        <row r="375">
          <cell r="A375">
            <v>604637</v>
          </cell>
          <cell r="B375" t="str">
            <v>637</v>
          </cell>
          <cell r="C375" t="str">
            <v>RUDLING ROAD FLATS</v>
          </cell>
          <cell r="D375" t="str">
            <v>Economic Development</v>
          </cell>
          <cell r="E375" t="str">
            <v>0601</v>
          </cell>
          <cell r="F375" t="str">
            <v>Housing/Not Required</v>
          </cell>
          <cell r="G375" t="str">
            <v>Function:Housing:Core Function:Housing</v>
          </cell>
        </row>
        <row r="376">
          <cell r="A376">
            <v>604640</v>
          </cell>
          <cell r="B376" t="str">
            <v>640</v>
          </cell>
          <cell r="C376" t="str">
            <v>SANCTUARY ROAD 3</v>
          </cell>
          <cell r="D376" t="str">
            <v>Economic Development</v>
          </cell>
          <cell r="E376" t="str">
            <v>0601</v>
          </cell>
          <cell r="F376" t="str">
            <v>Housing/Not Required</v>
          </cell>
          <cell r="G376" t="str">
            <v>Function:Housing:Core Function:Housing</v>
          </cell>
        </row>
        <row r="377">
          <cell r="A377">
            <v>604643</v>
          </cell>
          <cell r="B377" t="str">
            <v>643</v>
          </cell>
          <cell r="C377" t="str">
            <v>WALTHEW SQUARE</v>
          </cell>
          <cell r="D377" t="str">
            <v>Economic Development</v>
          </cell>
          <cell r="E377" t="str">
            <v>0601</v>
          </cell>
          <cell r="F377" t="str">
            <v>Housing/Not Required</v>
          </cell>
          <cell r="G377" t="str">
            <v>Function:Housing:Core Function:Housing</v>
          </cell>
        </row>
        <row r="378">
          <cell r="A378">
            <v>604646</v>
          </cell>
          <cell r="B378" t="str">
            <v>646</v>
          </cell>
          <cell r="C378" t="str">
            <v>WESTGATE</v>
          </cell>
          <cell r="D378" t="str">
            <v>Economic Development</v>
          </cell>
          <cell r="E378" t="str">
            <v>0601</v>
          </cell>
          <cell r="F378" t="str">
            <v>Housing/Not Required</v>
          </cell>
          <cell r="G378" t="str">
            <v>Function:Housing:Core Function:Housing</v>
          </cell>
        </row>
        <row r="379">
          <cell r="A379">
            <v>604649</v>
          </cell>
          <cell r="B379" t="str">
            <v>649</v>
          </cell>
          <cell r="C379" t="str">
            <v>WILLOW GARDNS FLAT 1</v>
          </cell>
          <cell r="D379" t="str">
            <v>Economic Development</v>
          </cell>
          <cell r="E379" t="str">
            <v>0601</v>
          </cell>
          <cell r="F379" t="str">
            <v>Housing/Not Required</v>
          </cell>
          <cell r="G379" t="str">
            <v>Function:Housing:Core Function:Housing</v>
          </cell>
        </row>
        <row r="380">
          <cell r="A380">
            <v>604652</v>
          </cell>
          <cell r="B380" t="str">
            <v>652</v>
          </cell>
          <cell r="C380" t="str">
            <v>WILLOW GARDNS FLAT 2</v>
          </cell>
          <cell r="D380" t="str">
            <v>Economic Development</v>
          </cell>
          <cell r="E380" t="str">
            <v>0601</v>
          </cell>
          <cell r="F380" t="str">
            <v>Housing/Not Required</v>
          </cell>
          <cell r="G380" t="str">
            <v>Function:Housing:Core Function:Housing</v>
          </cell>
        </row>
        <row r="381">
          <cell r="A381">
            <v>604655</v>
          </cell>
          <cell r="B381" t="str">
            <v>655</v>
          </cell>
          <cell r="C381" t="str">
            <v>WILLOW GARDNS FLAT 3</v>
          </cell>
          <cell r="D381" t="str">
            <v>Economic Development</v>
          </cell>
          <cell r="E381" t="str">
            <v>0601</v>
          </cell>
          <cell r="F381" t="str">
            <v>Housing/Not Required</v>
          </cell>
          <cell r="G381" t="str">
            <v>Function:Housing:Core Function:Housing</v>
          </cell>
        </row>
        <row r="382">
          <cell r="A382">
            <v>604658</v>
          </cell>
          <cell r="B382" t="str">
            <v>658</v>
          </cell>
          <cell r="C382" t="str">
            <v>WILLOW GARDNS FLAT 4</v>
          </cell>
          <cell r="D382" t="str">
            <v>Economic Development</v>
          </cell>
          <cell r="E382" t="str">
            <v>0601</v>
          </cell>
          <cell r="F382" t="str">
            <v>Housing/Not Required</v>
          </cell>
          <cell r="G382" t="str">
            <v>Function:Housing:Core Function:Housing</v>
          </cell>
        </row>
        <row r="383">
          <cell r="A383">
            <v>604667</v>
          </cell>
          <cell r="B383" t="str">
            <v>667</v>
          </cell>
          <cell r="C383" t="str">
            <v>WOODLANDS NO 2</v>
          </cell>
          <cell r="D383" t="str">
            <v>Economic Development</v>
          </cell>
          <cell r="E383" t="str">
            <v>0601</v>
          </cell>
          <cell r="F383" t="str">
            <v>Housing/Not Required</v>
          </cell>
          <cell r="G383" t="str">
            <v>Function:Housing:Core Function:Housing</v>
          </cell>
        </row>
        <row r="384">
          <cell r="A384">
            <v>604670</v>
          </cell>
          <cell r="B384" t="str">
            <v>670</v>
          </cell>
          <cell r="C384" t="str">
            <v>WOODLANDS NO 3</v>
          </cell>
          <cell r="D384" t="str">
            <v>Economic Development</v>
          </cell>
          <cell r="E384" t="str">
            <v>0601</v>
          </cell>
          <cell r="F384" t="str">
            <v>Housing/Not Required</v>
          </cell>
          <cell r="G384" t="str">
            <v>Function:Housing:Core Function:Housing</v>
          </cell>
        </row>
        <row r="385">
          <cell r="A385">
            <v>604673</v>
          </cell>
          <cell r="B385" t="str">
            <v>673</v>
          </cell>
          <cell r="C385" t="str">
            <v>WOODLANDS NO 4</v>
          </cell>
          <cell r="D385" t="str">
            <v>Economic Development</v>
          </cell>
          <cell r="E385" t="str">
            <v>0601</v>
          </cell>
          <cell r="F385" t="str">
            <v>Housing/Not Required</v>
          </cell>
          <cell r="G385" t="str">
            <v>Function:Housing:Core Function:Housing</v>
          </cell>
        </row>
        <row r="386">
          <cell r="A386">
            <v>604679</v>
          </cell>
          <cell r="B386" t="str">
            <v>679</v>
          </cell>
          <cell r="C386" t="str">
            <v>WOODLANDS NO 7</v>
          </cell>
          <cell r="D386" t="str">
            <v>Economic Development</v>
          </cell>
          <cell r="E386" t="str">
            <v>0601</v>
          </cell>
          <cell r="F386" t="str">
            <v>Housing/Not Required</v>
          </cell>
          <cell r="G386" t="str">
            <v>Function:Housing:Core Function:Housing</v>
          </cell>
        </row>
        <row r="387">
          <cell r="A387">
            <v>604682</v>
          </cell>
          <cell r="B387" t="str">
            <v>682</v>
          </cell>
          <cell r="C387" t="str">
            <v>WOODLANDS NO 8</v>
          </cell>
          <cell r="D387" t="str">
            <v>Economic Development</v>
          </cell>
          <cell r="E387" t="str">
            <v>0601</v>
          </cell>
          <cell r="F387" t="str">
            <v>Housing/Not Required</v>
          </cell>
          <cell r="G387" t="str">
            <v>Function:Housing:Core Function:Housing</v>
          </cell>
        </row>
        <row r="388">
          <cell r="A388">
            <v>604685</v>
          </cell>
          <cell r="B388" t="str">
            <v>685</v>
          </cell>
          <cell r="C388" t="str">
            <v>WOODLANDS NO 9</v>
          </cell>
          <cell r="D388" t="str">
            <v>Economic Development</v>
          </cell>
          <cell r="E388" t="str">
            <v>0601</v>
          </cell>
          <cell r="F388" t="str">
            <v>Housing/Not Required</v>
          </cell>
          <cell r="G388" t="str">
            <v>Function:Housing:Core Function:Housing</v>
          </cell>
        </row>
        <row r="389">
          <cell r="A389">
            <v>604695</v>
          </cell>
          <cell r="B389" t="str">
            <v>695</v>
          </cell>
          <cell r="C389" t="str">
            <v>SOBANTU - HOUSING</v>
          </cell>
          <cell r="D389" t="str">
            <v>Economic Development</v>
          </cell>
          <cell r="E389" t="str">
            <v>0601</v>
          </cell>
          <cell r="F389" t="str">
            <v>Housing/Not Required</v>
          </cell>
          <cell r="G389" t="str">
            <v>Function:Housing:Core Function:Housing</v>
          </cell>
        </row>
        <row r="390">
          <cell r="A390">
            <v>604735</v>
          </cell>
          <cell r="B390" t="str">
            <v>735</v>
          </cell>
          <cell r="C390" t="str">
            <v>FORESTRY SERVICE</v>
          </cell>
          <cell r="D390" t="str">
            <v>Economic Development</v>
          </cell>
          <cell r="E390" t="str">
            <v>1404</v>
          </cell>
          <cell r="F390" t="str">
            <v>Other/Forestry</v>
          </cell>
          <cell r="G390" t="str">
            <v>Function:Other:Core Function:Forestry</v>
          </cell>
        </row>
        <row r="391">
          <cell r="A391">
            <v>604745</v>
          </cell>
          <cell r="B391" t="str">
            <v>745</v>
          </cell>
          <cell r="C391" t="str">
            <v>MUNICIPAL MARKET</v>
          </cell>
          <cell r="D391" t="str">
            <v>Economic Development</v>
          </cell>
          <cell r="E391" t="str">
            <v>1405</v>
          </cell>
          <cell r="F391" t="str">
            <v>Other/Markets</v>
          </cell>
          <cell r="G391" t="str">
            <v>Function:Other:Core Function:Markets</v>
          </cell>
        </row>
        <row r="392">
          <cell r="A392">
            <v>604844</v>
          </cell>
          <cell r="B392" t="str">
            <v>844</v>
          </cell>
          <cell r="C392" t="str">
            <v>ART GALLERY - GRANT</v>
          </cell>
          <cell r="D392" t="str">
            <v>Economic Development</v>
          </cell>
          <cell r="E392" t="str">
            <v>0502</v>
          </cell>
          <cell r="F392" t="str">
            <v>Comm. &amp; Social/Museums &amp; Art Galleries etc</v>
          </cell>
          <cell r="G392" t="str">
            <v>Function:Community and Social Services:Core Function:Museums and Art Galleries</v>
          </cell>
        </row>
        <row r="393">
          <cell r="A393">
            <v>694616</v>
          </cell>
          <cell r="B393" t="str">
            <v>616</v>
          </cell>
          <cell r="C393" t="e">
            <v>#N/A</v>
          </cell>
          <cell r="D393" t="str">
            <v>Economic Development</v>
          </cell>
          <cell r="E393" t="str">
            <v>0601</v>
          </cell>
          <cell r="F393" t="str">
            <v>Housing/Not Required</v>
          </cell>
          <cell r="G393" t="e">
            <v>#N/A</v>
          </cell>
        </row>
        <row r="394">
          <cell r="B394">
            <v>0</v>
          </cell>
        </row>
      </sheetData>
      <sheetData sheetId="9"/>
      <sheetData sheetId="10">
        <row r="1">
          <cell r="A1">
            <v>1</v>
          </cell>
          <cell r="B1">
            <v>2</v>
          </cell>
        </row>
        <row r="2">
          <cell r="A2">
            <v>103036</v>
          </cell>
          <cell r="B2" t="str">
            <v>1.1 - Internal Audit and Compliance</v>
          </cell>
        </row>
        <row r="3">
          <cell r="A3">
            <v>104053</v>
          </cell>
          <cell r="B3" t="str">
            <v>1.1 - Internal Audit and Compliance</v>
          </cell>
        </row>
        <row r="4">
          <cell r="A4">
            <v>104054</v>
          </cell>
          <cell r="B4" t="str">
            <v>1.1 - Internal Audit and Compliance</v>
          </cell>
        </row>
        <row r="5">
          <cell r="A5">
            <v>104052</v>
          </cell>
          <cell r="B5" t="str">
            <v>1.1 - Internal Audit and Compliance</v>
          </cell>
        </row>
        <row r="6">
          <cell r="A6">
            <v>101011</v>
          </cell>
          <cell r="B6" t="str">
            <v>1.2 - Office of the City Manager</v>
          </cell>
        </row>
        <row r="7">
          <cell r="A7">
            <v>103055</v>
          </cell>
          <cell r="B7" t="str">
            <v>1.2 - Office of the City Manager</v>
          </cell>
        </row>
        <row r="8">
          <cell r="A8">
            <v>104503</v>
          </cell>
          <cell r="B8" t="str">
            <v>1.2 - Office of the City Manager</v>
          </cell>
        </row>
        <row r="9">
          <cell r="A9">
            <v>104509</v>
          </cell>
          <cell r="B9" t="str">
            <v>1.2 - Office of the City Manager</v>
          </cell>
        </row>
        <row r="10">
          <cell r="A10">
            <v>104528</v>
          </cell>
          <cell r="B10" t="str">
            <v>1.2 - Office of the City Manager</v>
          </cell>
        </row>
        <row r="11">
          <cell r="A11">
            <v>104010</v>
          </cell>
          <cell r="B11" t="str">
            <v>1.3 - Political Support</v>
          </cell>
        </row>
        <row r="12">
          <cell r="A12">
            <v>104013</v>
          </cell>
          <cell r="B12" t="str">
            <v>1.3 - Political Support</v>
          </cell>
        </row>
        <row r="13">
          <cell r="A13">
            <v>104015</v>
          </cell>
          <cell r="B13" t="str">
            <v>1.3 - Political Support</v>
          </cell>
        </row>
        <row r="14">
          <cell r="A14">
            <v>104016</v>
          </cell>
          <cell r="B14" t="str">
            <v>1.3 - Political Support</v>
          </cell>
        </row>
        <row r="15">
          <cell r="A15">
            <v>104017</v>
          </cell>
          <cell r="B15" t="str">
            <v>1.3 - Political Support</v>
          </cell>
        </row>
        <row r="16">
          <cell r="A16">
            <v>104056</v>
          </cell>
          <cell r="B16" t="str">
            <v>1.3 - Political Support</v>
          </cell>
        </row>
        <row r="17">
          <cell r="A17">
            <v>104510</v>
          </cell>
          <cell r="B17" t="str">
            <v>1.3 - Political Support</v>
          </cell>
        </row>
        <row r="18">
          <cell r="A18">
            <v>103057</v>
          </cell>
          <cell r="B18" t="str">
            <v>1.3 - Political Support</v>
          </cell>
        </row>
        <row r="19">
          <cell r="A19">
            <v>103058</v>
          </cell>
          <cell r="B19" t="str">
            <v>1.4 - Strategic Planning</v>
          </cell>
        </row>
        <row r="20">
          <cell r="A20">
            <v>104014</v>
          </cell>
          <cell r="B20" t="str">
            <v>1.4 - Strategic Planning</v>
          </cell>
        </row>
        <row r="21">
          <cell r="A21">
            <v>104018</v>
          </cell>
          <cell r="B21" t="str">
            <v>1.4 - Strategic Planning</v>
          </cell>
        </row>
        <row r="22">
          <cell r="A22">
            <v>104019</v>
          </cell>
          <cell r="B22" t="str">
            <v>1.4 - Strategic Planning</v>
          </cell>
        </row>
        <row r="23">
          <cell r="A23">
            <v>203554</v>
          </cell>
          <cell r="B23" t="str">
            <v>2.1 - Asset Management</v>
          </cell>
        </row>
        <row r="24">
          <cell r="A24">
            <v>204025</v>
          </cell>
          <cell r="B24" t="str">
            <v>2.1 - Asset Management</v>
          </cell>
        </row>
        <row r="25">
          <cell r="A25">
            <v>204026</v>
          </cell>
          <cell r="B25" t="str">
            <v>2.1 - Asset Management</v>
          </cell>
        </row>
        <row r="26">
          <cell r="A26">
            <v>204040</v>
          </cell>
          <cell r="B26" t="str">
            <v>2.1 - Asset Management</v>
          </cell>
        </row>
        <row r="27">
          <cell r="A27">
            <v>204160</v>
          </cell>
          <cell r="B27" t="str">
            <v>2.1 - Asset Management</v>
          </cell>
        </row>
        <row r="28">
          <cell r="A28">
            <v>204170</v>
          </cell>
          <cell r="B28" t="str">
            <v>2.1 - Asset Management</v>
          </cell>
        </row>
        <row r="29">
          <cell r="A29">
            <v>204240</v>
          </cell>
          <cell r="B29" t="str">
            <v>2.1 - Asset Management</v>
          </cell>
        </row>
        <row r="30">
          <cell r="A30">
            <v>204242</v>
          </cell>
          <cell r="B30" t="str">
            <v>2.1 - Asset Management</v>
          </cell>
        </row>
        <row r="31">
          <cell r="A31">
            <v>204246</v>
          </cell>
          <cell r="B31" t="str">
            <v>2.1 - Asset Management</v>
          </cell>
        </row>
        <row r="32">
          <cell r="A32">
            <v>204825</v>
          </cell>
          <cell r="B32" t="str">
            <v>2.1 - Asset Management</v>
          </cell>
        </row>
        <row r="33">
          <cell r="A33">
            <v>202035</v>
          </cell>
          <cell r="B33" t="str">
            <v>2.2 - Budget and Treasury Management</v>
          </cell>
        </row>
        <row r="34">
          <cell r="A34">
            <v>203031</v>
          </cell>
          <cell r="B34" t="str">
            <v>2.2 - Budget and Treasury Management</v>
          </cell>
        </row>
        <row r="35">
          <cell r="A35">
            <v>203047</v>
          </cell>
          <cell r="B35" t="str">
            <v>2.2 - Budget and Treasury Management</v>
          </cell>
        </row>
        <row r="36">
          <cell r="A36">
            <v>204027</v>
          </cell>
          <cell r="B36" t="str">
            <v>2.2 - Budget and Treasury Management</v>
          </cell>
        </row>
        <row r="37">
          <cell r="A37">
            <v>204032</v>
          </cell>
          <cell r="B37" t="str">
            <v>2.2 - Budget and Treasury Management</v>
          </cell>
        </row>
        <row r="38">
          <cell r="A38">
            <v>204033</v>
          </cell>
          <cell r="B38" t="str">
            <v>2.2 - Budget and Treasury Management</v>
          </cell>
        </row>
        <row r="39">
          <cell r="A39">
            <v>204039</v>
          </cell>
          <cell r="B39" t="str">
            <v>2.2 - Budget and Treasury Management</v>
          </cell>
        </row>
        <row r="40">
          <cell r="A40">
            <v>204048</v>
          </cell>
          <cell r="B40" t="str">
            <v>2.2 - Budget and Treasury Management</v>
          </cell>
        </row>
        <row r="41">
          <cell r="A41">
            <v>204104</v>
          </cell>
          <cell r="B41" t="str">
            <v>2.2 - Budget and Treasury Management</v>
          </cell>
        </row>
        <row r="42">
          <cell r="A42">
            <v>203060</v>
          </cell>
          <cell r="B42" t="str">
            <v>2.2 - Budget and Treasury Management</v>
          </cell>
        </row>
        <row r="43">
          <cell r="A43">
            <v>204999</v>
          </cell>
          <cell r="B43" t="str">
            <v>2.2 - Budget and Treasury Management</v>
          </cell>
        </row>
        <row r="44">
          <cell r="A44">
            <v>203030</v>
          </cell>
          <cell r="B44" t="str">
            <v>2.3 - Expenditure Management</v>
          </cell>
        </row>
        <row r="45">
          <cell r="A45">
            <v>204041</v>
          </cell>
          <cell r="B45" t="str">
            <v>2.3 - Expenditure Management</v>
          </cell>
        </row>
        <row r="46">
          <cell r="A46">
            <v>204043</v>
          </cell>
          <cell r="B46" t="str">
            <v>2.3 - Expenditure Management</v>
          </cell>
        </row>
        <row r="47">
          <cell r="A47">
            <v>203045</v>
          </cell>
          <cell r="B47" t="str">
            <v>2.3 - Expenditure Management</v>
          </cell>
        </row>
        <row r="48">
          <cell r="A48">
            <v>204064</v>
          </cell>
          <cell r="B48" t="str">
            <v>2.3 - Expenditure Management</v>
          </cell>
        </row>
        <row r="49">
          <cell r="A49">
            <v>204065</v>
          </cell>
          <cell r="B49" t="str">
            <v>2.3 - Expenditure Management</v>
          </cell>
        </row>
        <row r="50">
          <cell r="A50">
            <v>203049</v>
          </cell>
          <cell r="B50" t="str">
            <v>2.4 - Revenue Management</v>
          </cell>
        </row>
        <row r="51">
          <cell r="A51">
            <v>204020</v>
          </cell>
          <cell r="B51" t="str">
            <v>2.4 - Revenue Management</v>
          </cell>
        </row>
        <row r="52">
          <cell r="A52">
            <v>204021</v>
          </cell>
          <cell r="B52" t="str">
            <v>2.4 - Revenue Management</v>
          </cell>
        </row>
        <row r="53">
          <cell r="A53">
            <v>204022</v>
          </cell>
          <cell r="B53" t="str">
            <v>2.4 - Revenue Management</v>
          </cell>
        </row>
        <row r="54">
          <cell r="A54">
            <v>204023</v>
          </cell>
          <cell r="B54" t="str">
            <v>2.4 - Revenue Management</v>
          </cell>
        </row>
        <row r="55">
          <cell r="A55">
            <v>204024</v>
          </cell>
          <cell r="B55" t="str">
            <v>2.4 - Revenue Management</v>
          </cell>
        </row>
        <row r="56">
          <cell r="A56">
            <v>204046</v>
          </cell>
          <cell r="B56" t="str">
            <v>2.4 - Revenue Management</v>
          </cell>
        </row>
        <row r="57">
          <cell r="A57">
            <v>204020</v>
          </cell>
          <cell r="B57" t="str">
            <v>2.4 - Revenue Management</v>
          </cell>
        </row>
        <row r="58">
          <cell r="A58">
            <v>204075</v>
          </cell>
          <cell r="B58" t="str">
            <v>2.4 - Revenue Management</v>
          </cell>
        </row>
        <row r="59">
          <cell r="A59">
            <v>203012</v>
          </cell>
          <cell r="B59" t="str">
            <v>2.5 - Supply Chain Management</v>
          </cell>
        </row>
        <row r="60">
          <cell r="A60">
            <v>204037</v>
          </cell>
          <cell r="B60" t="str">
            <v>2.5 - Supply Chain Management</v>
          </cell>
        </row>
        <row r="61">
          <cell r="A61">
            <v>204050</v>
          </cell>
          <cell r="B61" t="str">
            <v>2.5 - Supply Chain Management</v>
          </cell>
        </row>
        <row r="62">
          <cell r="A62">
            <v>204051</v>
          </cell>
          <cell r="B62" t="str">
            <v>2.5 - Supply Chain Management</v>
          </cell>
        </row>
        <row r="63">
          <cell r="A63">
            <v>204165</v>
          </cell>
          <cell r="B63" t="str">
            <v>2.5 - Supply Chain Management</v>
          </cell>
        </row>
        <row r="64">
          <cell r="A64">
            <v>403059</v>
          </cell>
          <cell r="B64" t="str">
            <v xml:space="preserve">3.1 - Area Based Management </v>
          </cell>
        </row>
        <row r="65">
          <cell r="A65">
            <v>403553</v>
          </cell>
          <cell r="B65" t="str">
            <v xml:space="preserve">3.1 - Area Based Management </v>
          </cell>
        </row>
        <row r="66">
          <cell r="A66">
            <v>404117</v>
          </cell>
          <cell r="B66" t="str">
            <v xml:space="preserve">3.1 - Area Based Management </v>
          </cell>
        </row>
        <row r="67">
          <cell r="A67">
            <v>404118</v>
          </cell>
          <cell r="B67" t="str">
            <v xml:space="preserve">3.1 - Area Based Management </v>
          </cell>
        </row>
        <row r="68">
          <cell r="A68">
            <v>404119</v>
          </cell>
          <cell r="B68" t="str">
            <v xml:space="preserve">3.1 - Area Based Management </v>
          </cell>
        </row>
        <row r="69">
          <cell r="A69">
            <v>404120</v>
          </cell>
          <cell r="B69" t="str">
            <v xml:space="preserve">3.1 - Area Based Management </v>
          </cell>
        </row>
        <row r="70">
          <cell r="A70">
            <v>404121</v>
          </cell>
          <cell r="B70" t="str">
            <v xml:space="preserve">3.1 - Area Based Management </v>
          </cell>
        </row>
        <row r="71">
          <cell r="A71">
            <v>404357</v>
          </cell>
          <cell r="B71" t="str">
            <v xml:space="preserve">3.1 - Area Based Management </v>
          </cell>
        </row>
        <row r="72">
          <cell r="A72">
            <v>404359</v>
          </cell>
          <cell r="B72" t="str">
            <v xml:space="preserve">3.1 - Area Based Management </v>
          </cell>
        </row>
        <row r="73">
          <cell r="A73">
            <v>403086</v>
          </cell>
          <cell r="B73" t="str">
            <v xml:space="preserve">3.1 - Area Based Management </v>
          </cell>
        </row>
        <row r="74">
          <cell r="A74">
            <v>403552</v>
          </cell>
          <cell r="B74" t="str">
            <v xml:space="preserve">3.1 - Area Based Management </v>
          </cell>
        </row>
        <row r="75">
          <cell r="A75">
            <v>404123</v>
          </cell>
          <cell r="B75" t="str">
            <v xml:space="preserve">3.1 - Area Based Management </v>
          </cell>
        </row>
        <row r="76">
          <cell r="A76">
            <v>403082</v>
          </cell>
          <cell r="B76" t="str">
            <v xml:space="preserve">3.1 - Area Based Management </v>
          </cell>
        </row>
        <row r="77">
          <cell r="A77">
            <v>404122</v>
          </cell>
          <cell r="B77" t="str">
            <v xml:space="preserve">3.1 - Area Based Management </v>
          </cell>
        </row>
        <row r="78">
          <cell r="A78">
            <v>404124</v>
          </cell>
          <cell r="B78" t="str">
            <v xml:space="preserve">3.1 - Area Based Management </v>
          </cell>
        </row>
        <row r="79">
          <cell r="A79">
            <v>404125</v>
          </cell>
          <cell r="B79" t="str">
            <v xml:space="preserve">3.1 - Area Based Management </v>
          </cell>
        </row>
        <row r="80">
          <cell r="A80">
            <v>404128</v>
          </cell>
          <cell r="B80" t="str">
            <v xml:space="preserve">3.1 - Area Based Management </v>
          </cell>
        </row>
        <row r="81">
          <cell r="A81">
            <v>404129</v>
          </cell>
          <cell r="B81" t="str">
            <v xml:space="preserve">3.1 - Area Based Management </v>
          </cell>
        </row>
        <row r="82">
          <cell r="A82">
            <v>404130</v>
          </cell>
          <cell r="B82" t="str">
            <v xml:space="preserve">3.1 - Area Based Management </v>
          </cell>
        </row>
        <row r="83">
          <cell r="A83">
            <v>404131</v>
          </cell>
          <cell r="B83" t="str">
            <v xml:space="preserve">3.1 - Area Based Management </v>
          </cell>
        </row>
        <row r="84">
          <cell r="A84">
            <v>404132</v>
          </cell>
          <cell r="B84" t="str">
            <v xml:space="preserve">3.1 - Area Based Management </v>
          </cell>
        </row>
        <row r="85">
          <cell r="A85">
            <v>404133</v>
          </cell>
          <cell r="B85" t="str">
            <v xml:space="preserve">3.1 - Area Based Management </v>
          </cell>
        </row>
        <row r="86">
          <cell r="A86">
            <v>404134</v>
          </cell>
          <cell r="B86" t="str">
            <v xml:space="preserve">3.1 - Area Based Management </v>
          </cell>
        </row>
        <row r="87">
          <cell r="A87">
            <v>404135</v>
          </cell>
          <cell r="B87" t="str">
            <v xml:space="preserve">3.1 - Area Based Management </v>
          </cell>
        </row>
        <row r="88">
          <cell r="A88">
            <v>404136</v>
          </cell>
          <cell r="B88" t="str">
            <v xml:space="preserve">3.1 - Area Based Management </v>
          </cell>
        </row>
        <row r="89">
          <cell r="A89">
            <v>404137</v>
          </cell>
          <cell r="B89" t="str">
            <v xml:space="preserve">3.1 - Area Based Management </v>
          </cell>
        </row>
        <row r="90">
          <cell r="A90">
            <v>404139</v>
          </cell>
          <cell r="B90" t="str">
            <v xml:space="preserve">3.1 - Area Based Management </v>
          </cell>
        </row>
        <row r="91">
          <cell r="A91">
            <v>404142</v>
          </cell>
          <cell r="B91" t="str">
            <v xml:space="preserve">3.1 - Area Based Management </v>
          </cell>
        </row>
        <row r="92">
          <cell r="A92">
            <v>403066</v>
          </cell>
          <cell r="B92" t="str">
            <v>3.2 - Public Safety, Emergency Services and Enforcement</v>
          </cell>
        </row>
        <row r="93">
          <cell r="A93">
            <v>404291</v>
          </cell>
          <cell r="B93" t="str">
            <v>3.2 - Public Safety, Emergency Services and Enforcement</v>
          </cell>
        </row>
        <row r="94">
          <cell r="A94">
            <v>404293</v>
          </cell>
          <cell r="B94" t="str">
            <v>3.2 - Public Safety, Emergency Services and Enforcement</v>
          </cell>
        </row>
        <row r="95">
          <cell r="A95">
            <v>404294</v>
          </cell>
          <cell r="B95" t="str">
            <v>3.2 - Public Safety, Emergency Services and Enforcement</v>
          </cell>
        </row>
        <row r="96">
          <cell r="A96">
            <v>404295</v>
          </cell>
          <cell r="B96" t="str">
            <v>3.2 - Public Safety, Emergency Services and Enforcement</v>
          </cell>
        </row>
        <row r="97">
          <cell r="A97">
            <v>404296</v>
          </cell>
          <cell r="B97" t="str">
            <v>3.2 - Public Safety, Emergency Services and Enforcement</v>
          </cell>
        </row>
        <row r="98">
          <cell r="A98">
            <v>404297</v>
          </cell>
          <cell r="B98" t="str">
            <v>3.2 - Public Safety, Emergency Services and Enforcement</v>
          </cell>
        </row>
        <row r="99">
          <cell r="A99">
            <v>404302</v>
          </cell>
          <cell r="B99" t="str">
            <v>3.2 - Public Safety, Emergency Services and Enforcement</v>
          </cell>
        </row>
        <row r="100">
          <cell r="A100">
            <v>404325</v>
          </cell>
          <cell r="B100" t="str">
            <v>3.2 - Public Safety, Emergency Services and Enforcement</v>
          </cell>
        </row>
        <row r="101">
          <cell r="A101">
            <v>404327</v>
          </cell>
          <cell r="B101" t="str">
            <v>3.2 - Public Safety, Emergency Services and Enforcement</v>
          </cell>
        </row>
        <row r="102">
          <cell r="A102">
            <v>404328</v>
          </cell>
          <cell r="B102" t="str">
            <v>3.2 - Public Safety, Emergency Services and Enforcement</v>
          </cell>
        </row>
        <row r="103">
          <cell r="A103">
            <v>404298</v>
          </cell>
          <cell r="B103" t="str">
            <v>3.2 - Public Safety, Emergency Services and Enforcement</v>
          </cell>
        </row>
        <row r="104">
          <cell r="A104">
            <v>404292</v>
          </cell>
          <cell r="B104" t="str">
            <v>3.2 - Public Safety, Emergency Services and Enforcement</v>
          </cell>
        </row>
        <row r="105">
          <cell r="A105">
            <v>404300</v>
          </cell>
          <cell r="B105" t="str">
            <v>3.2 - Public Safety, Emergency Services and Enforcement</v>
          </cell>
        </row>
        <row r="106">
          <cell r="A106">
            <v>404301</v>
          </cell>
          <cell r="B106" t="str">
            <v>3.2 - Public Safety, Emergency Services and Enforcement</v>
          </cell>
        </row>
        <row r="107">
          <cell r="A107">
            <v>404299</v>
          </cell>
          <cell r="B107" t="str">
            <v>3.2 - Public Safety, Emergency Services and Enforcement</v>
          </cell>
        </row>
        <row r="108">
          <cell r="A108">
            <v>404326</v>
          </cell>
          <cell r="B108" t="str">
            <v>3.2 - Public Safety, Emergency Services and Enforcement</v>
          </cell>
        </row>
        <row r="109">
          <cell r="A109">
            <v>403069</v>
          </cell>
          <cell r="B109" t="str">
            <v>3.3 - Recreation and Facilities</v>
          </cell>
        </row>
        <row r="110">
          <cell r="A110">
            <v>403243</v>
          </cell>
          <cell r="B110" t="str">
            <v>3.3 - Recreation and Facilities</v>
          </cell>
        </row>
        <row r="111">
          <cell r="A111">
            <v>404102</v>
          </cell>
          <cell r="B111" t="str">
            <v>3.3 - Recreation and Facilities</v>
          </cell>
        </row>
        <row r="112">
          <cell r="A112">
            <v>404106</v>
          </cell>
          <cell r="B112" t="str">
            <v>3.3 - Recreation and Facilities</v>
          </cell>
        </row>
        <row r="113">
          <cell r="A113">
            <v>404166</v>
          </cell>
          <cell r="B113" t="str">
            <v>3.3 - Recreation and Facilities</v>
          </cell>
        </row>
        <row r="114">
          <cell r="A114">
            <v>404390</v>
          </cell>
          <cell r="B114" t="str">
            <v>3.3 - Recreation and Facilities</v>
          </cell>
        </row>
        <row r="115">
          <cell r="A115">
            <v>404392</v>
          </cell>
          <cell r="B115" t="str">
            <v>3.3 - Recreation and Facilities</v>
          </cell>
        </row>
        <row r="116">
          <cell r="A116">
            <v>404394</v>
          </cell>
          <cell r="B116" t="str">
            <v>3.3 - Recreation and Facilities</v>
          </cell>
        </row>
        <row r="117">
          <cell r="A117">
            <v>404398</v>
          </cell>
          <cell r="B117" t="str">
            <v>3.3 - Recreation and Facilities</v>
          </cell>
        </row>
        <row r="118">
          <cell r="A118">
            <v>404400</v>
          </cell>
          <cell r="B118" t="str">
            <v>3.3 - Recreation and Facilities</v>
          </cell>
        </row>
        <row r="119">
          <cell r="A119">
            <v>404402</v>
          </cell>
          <cell r="B119" t="str">
            <v>3.3 - Recreation and Facilities</v>
          </cell>
        </row>
        <row r="120">
          <cell r="A120">
            <v>404404</v>
          </cell>
          <cell r="B120" t="str">
            <v>3.3 - Recreation and Facilities</v>
          </cell>
        </row>
        <row r="121">
          <cell r="A121">
            <v>404406</v>
          </cell>
          <cell r="B121" t="str">
            <v>3.3 - Recreation and Facilities</v>
          </cell>
        </row>
        <row r="122">
          <cell r="A122">
            <v>404408</v>
          </cell>
          <cell r="B122" t="str">
            <v>3.3 - Recreation and Facilities</v>
          </cell>
        </row>
        <row r="123">
          <cell r="A123">
            <v>404412</v>
          </cell>
          <cell r="B123" t="str">
            <v>3.3 - Recreation and Facilities</v>
          </cell>
        </row>
        <row r="124">
          <cell r="A124">
            <v>404431</v>
          </cell>
          <cell r="B124" t="str">
            <v>3.3 - Recreation and Facilities</v>
          </cell>
        </row>
        <row r="125">
          <cell r="A125">
            <v>404432</v>
          </cell>
          <cell r="B125" t="str">
            <v>3.3 - Recreation and Facilities</v>
          </cell>
        </row>
        <row r="126">
          <cell r="A126">
            <v>404435</v>
          </cell>
          <cell r="B126" t="str">
            <v>3.3 - Recreation and Facilities</v>
          </cell>
        </row>
        <row r="127">
          <cell r="A127">
            <v>404436</v>
          </cell>
          <cell r="B127" t="str">
            <v>3.3 - Recreation and Facilities</v>
          </cell>
        </row>
        <row r="128">
          <cell r="A128">
            <v>404438</v>
          </cell>
          <cell r="B128" t="str">
            <v>3.3 - Recreation and Facilities</v>
          </cell>
        </row>
        <row r="129">
          <cell r="A129">
            <v>404440</v>
          </cell>
          <cell r="B129" t="str">
            <v>3.3 - Recreation and Facilities</v>
          </cell>
        </row>
        <row r="130">
          <cell r="A130">
            <v>404444</v>
          </cell>
          <cell r="B130" t="str">
            <v>3.3 - Recreation and Facilities</v>
          </cell>
        </row>
        <row r="131">
          <cell r="A131">
            <v>404447</v>
          </cell>
          <cell r="B131" t="str">
            <v>3.3 - Recreation and Facilities</v>
          </cell>
        </row>
        <row r="132">
          <cell r="A132">
            <v>404448</v>
          </cell>
          <cell r="B132" t="str">
            <v>3.3 - Recreation and Facilities</v>
          </cell>
        </row>
        <row r="133">
          <cell r="A133">
            <v>404451</v>
          </cell>
          <cell r="B133" t="str">
            <v>3.3 - Recreation and Facilities</v>
          </cell>
        </row>
        <row r="134">
          <cell r="A134">
            <v>404457</v>
          </cell>
          <cell r="B134" t="str">
            <v>3.3 - Recreation and Facilities</v>
          </cell>
        </row>
        <row r="135">
          <cell r="A135">
            <v>404458</v>
          </cell>
          <cell r="B135" t="str">
            <v>3.3 - Recreation and Facilities</v>
          </cell>
        </row>
        <row r="136">
          <cell r="A136">
            <v>404460</v>
          </cell>
          <cell r="B136" t="str">
            <v>3.3 - Recreation and Facilities</v>
          </cell>
        </row>
        <row r="137">
          <cell r="A137">
            <v>404461</v>
          </cell>
          <cell r="B137" t="str">
            <v>3.3 - Recreation and Facilities</v>
          </cell>
        </row>
        <row r="138">
          <cell r="A138">
            <v>404463</v>
          </cell>
          <cell r="B138" t="str">
            <v>3.3 - Recreation and Facilities</v>
          </cell>
        </row>
        <row r="139">
          <cell r="A139">
            <v>404466</v>
          </cell>
          <cell r="B139" t="str">
            <v>3.3 - Recreation and Facilities</v>
          </cell>
        </row>
        <row r="140">
          <cell r="A140">
            <v>404467</v>
          </cell>
          <cell r="B140" t="str">
            <v>3.3 - Recreation and Facilities</v>
          </cell>
        </row>
        <row r="141">
          <cell r="A141">
            <v>404470</v>
          </cell>
          <cell r="B141" t="str">
            <v>3.3 - Recreation and Facilities</v>
          </cell>
        </row>
        <row r="142">
          <cell r="A142">
            <v>404472</v>
          </cell>
          <cell r="B142" t="str">
            <v>3.3 - Recreation and Facilities</v>
          </cell>
        </row>
        <row r="143">
          <cell r="A143">
            <v>404504</v>
          </cell>
          <cell r="B143" t="str">
            <v>3.3 - Recreation and Facilities</v>
          </cell>
        </row>
        <row r="144">
          <cell r="A144">
            <v>404512</v>
          </cell>
          <cell r="B144" t="str">
            <v>3.3 - Recreation and Facilities</v>
          </cell>
        </row>
        <row r="145">
          <cell r="A145">
            <v>404513</v>
          </cell>
          <cell r="B145" t="str">
            <v>3.3 - Recreation and Facilities</v>
          </cell>
        </row>
        <row r="146">
          <cell r="A146">
            <v>404437</v>
          </cell>
          <cell r="B146" t="str">
            <v>3.3 - Recreation and Facilities</v>
          </cell>
        </row>
        <row r="147">
          <cell r="A147">
            <v>404220</v>
          </cell>
          <cell r="B147" t="str">
            <v>3.3 - Recreation and Facilities</v>
          </cell>
        </row>
        <row r="148">
          <cell r="A148">
            <v>404267</v>
          </cell>
          <cell r="B148" t="str">
            <v>3.3 - Recreation and Facilities</v>
          </cell>
        </row>
        <row r="149">
          <cell r="A149">
            <v>404434</v>
          </cell>
          <cell r="B149" t="str">
            <v>3.3 - Recreation and Facilities</v>
          </cell>
        </row>
        <row r="150">
          <cell r="A150">
            <v>404443</v>
          </cell>
          <cell r="B150" t="str">
            <v>3.3 - Recreation and Facilities</v>
          </cell>
        </row>
        <row r="151">
          <cell r="A151">
            <v>404445</v>
          </cell>
          <cell r="B151" t="str">
            <v>3.3 - Recreation and Facilities</v>
          </cell>
        </row>
        <row r="152">
          <cell r="A152">
            <v>404446</v>
          </cell>
          <cell r="B152" t="str">
            <v>3.3 - Recreation and Facilities</v>
          </cell>
        </row>
        <row r="153">
          <cell r="A153">
            <v>404449</v>
          </cell>
          <cell r="B153" t="str">
            <v>3.3 - Recreation and Facilities</v>
          </cell>
        </row>
        <row r="154">
          <cell r="A154">
            <v>404450</v>
          </cell>
          <cell r="B154" t="str">
            <v>3.3 - Recreation and Facilities</v>
          </cell>
        </row>
        <row r="155">
          <cell r="A155">
            <v>404452</v>
          </cell>
          <cell r="B155" t="str">
            <v>3.3 - Recreation and Facilities</v>
          </cell>
        </row>
        <row r="156">
          <cell r="A156">
            <v>404453</v>
          </cell>
          <cell r="B156" t="str">
            <v>3.3 - Recreation and Facilities</v>
          </cell>
        </row>
        <row r="157">
          <cell r="A157">
            <v>404454</v>
          </cell>
          <cell r="B157" t="str">
            <v>3.3 - Recreation and Facilities</v>
          </cell>
        </row>
        <row r="158">
          <cell r="A158">
            <v>404455</v>
          </cell>
          <cell r="B158" t="str">
            <v>3.3 - Recreation and Facilities</v>
          </cell>
        </row>
        <row r="159">
          <cell r="A159">
            <v>404456</v>
          </cell>
          <cell r="B159" t="str">
            <v>3.3 - Recreation and Facilities</v>
          </cell>
        </row>
        <row r="160">
          <cell r="A160">
            <v>404459</v>
          </cell>
          <cell r="B160" t="str">
            <v>3.3 - Recreation and Facilities</v>
          </cell>
        </row>
        <row r="161">
          <cell r="A161">
            <v>404462</v>
          </cell>
          <cell r="B161" t="str">
            <v>3.3 - Recreation and Facilities</v>
          </cell>
        </row>
        <row r="162">
          <cell r="A162">
            <v>404464</v>
          </cell>
          <cell r="B162" t="str">
            <v>3.3 - Recreation and Facilities</v>
          </cell>
        </row>
        <row r="163">
          <cell r="A163">
            <v>404469</v>
          </cell>
          <cell r="B163" t="str">
            <v>3.3 - Recreation and Facilities</v>
          </cell>
        </row>
        <row r="164">
          <cell r="A164">
            <v>404471</v>
          </cell>
          <cell r="B164" t="str">
            <v>3.3 - Recreation and Facilities</v>
          </cell>
        </row>
        <row r="165">
          <cell r="A165">
            <v>404474</v>
          </cell>
          <cell r="B165" t="str">
            <v>3.3 - Recreation and Facilities</v>
          </cell>
        </row>
        <row r="166">
          <cell r="A166">
            <v>404475</v>
          </cell>
          <cell r="B166" t="str">
            <v>3.3 - Recreation and Facilities</v>
          </cell>
        </row>
        <row r="167">
          <cell r="A167">
            <v>404476</v>
          </cell>
          <cell r="B167" t="str">
            <v>3.3 - Recreation and Facilities</v>
          </cell>
        </row>
        <row r="168">
          <cell r="A168">
            <v>404477</v>
          </cell>
          <cell r="B168" t="str">
            <v>3.3 - Recreation and Facilities</v>
          </cell>
        </row>
        <row r="169">
          <cell r="A169">
            <v>404224</v>
          </cell>
          <cell r="B169" t="str">
            <v>3.3 - Recreation and Facilities</v>
          </cell>
        </row>
        <row r="170">
          <cell r="A170">
            <v>404221</v>
          </cell>
          <cell r="B170" t="str">
            <v>3.3 - Recreation and Facilities</v>
          </cell>
        </row>
        <row r="171">
          <cell r="A171">
            <v>404222</v>
          </cell>
          <cell r="B171" t="str">
            <v>3.3 - Recreation and Facilities</v>
          </cell>
        </row>
        <row r="172">
          <cell r="A172">
            <v>404223</v>
          </cell>
          <cell r="B172" t="str">
            <v>3.3 - Recreation and Facilities</v>
          </cell>
        </row>
        <row r="173">
          <cell r="A173">
            <v>404266</v>
          </cell>
          <cell r="B173" t="str">
            <v>3.3 - Recreation and Facilities</v>
          </cell>
        </row>
        <row r="174">
          <cell r="A174">
            <v>404465</v>
          </cell>
          <cell r="B174" t="str">
            <v>3.3 - Recreation and Facilities</v>
          </cell>
        </row>
        <row r="175">
          <cell r="A175">
            <v>404468</v>
          </cell>
          <cell r="B175" t="str">
            <v>3.3 - Recreation and Facilities</v>
          </cell>
        </row>
        <row r="176">
          <cell r="A176">
            <v>404433</v>
          </cell>
          <cell r="B176" t="str">
            <v>3.3 - Recreation and Facilities</v>
          </cell>
        </row>
        <row r="177">
          <cell r="A177">
            <v>404441</v>
          </cell>
          <cell r="B177" t="str">
            <v>3.3 - Recreation and Facilities</v>
          </cell>
        </row>
        <row r="178">
          <cell r="A178">
            <v>404473</v>
          </cell>
          <cell r="B178" t="str">
            <v>3.3 - Recreation and Facilities</v>
          </cell>
        </row>
        <row r="179">
          <cell r="A179">
            <v>404396</v>
          </cell>
          <cell r="B179" t="str">
            <v>3.3 - Recreation and Facilities</v>
          </cell>
        </row>
        <row r="180">
          <cell r="A180">
            <v>404430</v>
          </cell>
          <cell r="B180" t="str">
            <v>3.3 - Recreation and Facilities</v>
          </cell>
        </row>
        <row r="181">
          <cell r="A181">
            <v>404222</v>
          </cell>
          <cell r="B181" t="str">
            <v>3.3 - Recreation and Facilities</v>
          </cell>
        </row>
        <row r="182">
          <cell r="A182">
            <v>404478</v>
          </cell>
          <cell r="B182" t="str">
            <v>3.3 - Recreation and Facilities</v>
          </cell>
        </row>
        <row r="183">
          <cell r="A183">
            <v>403068</v>
          </cell>
          <cell r="B183" t="str">
            <v>3.4 - Waste Management</v>
          </cell>
        </row>
        <row r="184">
          <cell r="A184">
            <v>404173</v>
          </cell>
          <cell r="B184" t="str">
            <v>3.4 - Waste Management</v>
          </cell>
        </row>
        <row r="185">
          <cell r="A185">
            <v>404174</v>
          </cell>
          <cell r="B185" t="str">
            <v>3.4 - Waste Management</v>
          </cell>
        </row>
        <row r="186">
          <cell r="A186">
            <v>404180</v>
          </cell>
          <cell r="B186" t="str">
            <v>3.4 - Waste Management</v>
          </cell>
        </row>
        <row r="187">
          <cell r="A187">
            <v>404181</v>
          </cell>
          <cell r="B187" t="str">
            <v>3.4 - Waste Management</v>
          </cell>
        </row>
        <row r="188">
          <cell r="A188">
            <v>404182</v>
          </cell>
          <cell r="B188" t="str">
            <v>3.4 - Waste Management</v>
          </cell>
        </row>
        <row r="189">
          <cell r="A189">
            <v>404183</v>
          </cell>
          <cell r="B189" t="str">
            <v>3.4 - Waste Management</v>
          </cell>
        </row>
        <row r="190">
          <cell r="A190">
            <v>404184</v>
          </cell>
          <cell r="B190" t="str">
            <v>3.4 - Waste Management</v>
          </cell>
        </row>
        <row r="191">
          <cell r="A191">
            <v>404185</v>
          </cell>
          <cell r="B191" t="str">
            <v>3.4 - Waste Management</v>
          </cell>
        </row>
        <row r="192">
          <cell r="A192">
            <v>404186</v>
          </cell>
          <cell r="B192" t="str">
            <v>3.4 - Waste Management</v>
          </cell>
        </row>
        <row r="193">
          <cell r="A193">
            <v>404187</v>
          </cell>
          <cell r="B193" t="str">
            <v>3.4 - Waste Management</v>
          </cell>
        </row>
        <row r="194">
          <cell r="A194">
            <v>302501</v>
          </cell>
          <cell r="B194" t="str">
            <v>4.1 - Human Resources Management</v>
          </cell>
        </row>
        <row r="195">
          <cell r="A195">
            <v>303070</v>
          </cell>
          <cell r="B195" t="str">
            <v>4.1 - Human Resources Management</v>
          </cell>
        </row>
        <row r="196">
          <cell r="A196">
            <v>304001</v>
          </cell>
          <cell r="B196" t="str">
            <v>4.1 - Human Resources Management</v>
          </cell>
        </row>
        <row r="197">
          <cell r="A197">
            <v>304038</v>
          </cell>
          <cell r="B197" t="str">
            <v>4.1 - Human Resources Management</v>
          </cell>
        </row>
        <row r="198">
          <cell r="A198">
            <v>304103</v>
          </cell>
          <cell r="B198" t="str">
            <v>4.1 - Human Resources Management</v>
          </cell>
        </row>
        <row r="199">
          <cell r="A199">
            <v>304346</v>
          </cell>
          <cell r="B199" t="str">
            <v>4.1 - Human Resources Management</v>
          </cell>
        </row>
        <row r="200">
          <cell r="A200">
            <v>304525</v>
          </cell>
          <cell r="B200" t="str">
            <v>4.1 - Human Resources Management</v>
          </cell>
        </row>
        <row r="201">
          <cell r="A201">
            <v>304530</v>
          </cell>
          <cell r="B201" t="str">
            <v>4.1 - Human Resources Management</v>
          </cell>
        </row>
        <row r="202">
          <cell r="A202">
            <v>404144</v>
          </cell>
          <cell r="B202" t="str">
            <v>4.1 - Human Resources Management</v>
          </cell>
        </row>
        <row r="203">
          <cell r="A203">
            <v>304347</v>
          </cell>
          <cell r="B203" t="str">
            <v>4.1 - Human Resources Management</v>
          </cell>
        </row>
        <row r="204">
          <cell r="A204">
            <v>303075</v>
          </cell>
          <cell r="B204" t="str">
            <v>4.2 - Information Technology</v>
          </cell>
        </row>
        <row r="205">
          <cell r="A205">
            <v>304071</v>
          </cell>
          <cell r="B205" t="str">
            <v>4.2 - Information Technology</v>
          </cell>
        </row>
        <row r="206">
          <cell r="A206">
            <v>304072</v>
          </cell>
          <cell r="B206" t="str">
            <v>4.2 - Information Technology</v>
          </cell>
        </row>
        <row r="207">
          <cell r="A207">
            <v>304073</v>
          </cell>
          <cell r="B207" t="str">
            <v>4.2 - Information Technology</v>
          </cell>
        </row>
        <row r="208">
          <cell r="A208">
            <v>304074</v>
          </cell>
          <cell r="B208" t="str">
            <v>4.2 - Information Technology</v>
          </cell>
        </row>
        <row r="209">
          <cell r="A209">
            <v>304526</v>
          </cell>
          <cell r="B209" t="str">
            <v>4.2 - Information Technology</v>
          </cell>
        </row>
        <row r="210">
          <cell r="A210">
            <v>304502</v>
          </cell>
          <cell r="B210" t="str">
            <v>4.3 - Legal Services</v>
          </cell>
        </row>
        <row r="211">
          <cell r="A211">
            <v>304502</v>
          </cell>
          <cell r="B211" t="str">
            <v>4.3 - Legal Services</v>
          </cell>
        </row>
        <row r="212">
          <cell r="A212">
            <v>303077</v>
          </cell>
          <cell r="B212" t="str">
            <v>4.4 - Secretariat and Auxiliary Services</v>
          </cell>
        </row>
        <row r="213">
          <cell r="A213">
            <v>304505</v>
          </cell>
          <cell r="B213" t="str">
            <v>4.4 - Secretariat and Auxiliary Services</v>
          </cell>
        </row>
        <row r="214">
          <cell r="A214">
            <v>304506</v>
          </cell>
          <cell r="B214" t="str">
            <v>4.4 - Secretariat and Auxiliary Services</v>
          </cell>
        </row>
        <row r="215">
          <cell r="A215">
            <v>304507</v>
          </cell>
          <cell r="B215" t="str">
            <v>4.4 - Secretariat and Auxiliary Services</v>
          </cell>
        </row>
        <row r="216">
          <cell r="A216">
            <v>402284</v>
          </cell>
          <cell r="B216" t="str">
            <v>4.5 - General Manager: Corporate Service</v>
          </cell>
        </row>
        <row r="217">
          <cell r="A217">
            <v>503091</v>
          </cell>
          <cell r="B217" t="str">
            <v>5.1 - Electricity</v>
          </cell>
        </row>
        <row r="218">
          <cell r="A218">
            <v>504088</v>
          </cell>
          <cell r="B218" t="str">
            <v>5.1 - Electricity</v>
          </cell>
        </row>
        <row r="219">
          <cell r="A219">
            <v>504089</v>
          </cell>
          <cell r="B219" t="str">
            <v>5.1 - Electricity</v>
          </cell>
        </row>
        <row r="220">
          <cell r="A220">
            <v>504161</v>
          </cell>
          <cell r="B220" t="str">
            <v>5.1 - Electricity</v>
          </cell>
        </row>
        <row r="221">
          <cell r="A221">
            <v>504164</v>
          </cell>
          <cell r="B221" t="str">
            <v>5.1 - Electricity</v>
          </cell>
        </row>
        <row r="222">
          <cell r="A222">
            <v>504701</v>
          </cell>
          <cell r="B222" t="str">
            <v>5.1 - Electricity</v>
          </cell>
        </row>
        <row r="223">
          <cell r="A223">
            <v>504703</v>
          </cell>
          <cell r="B223" t="str">
            <v>5.1 - Electricity</v>
          </cell>
        </row>
        <row r="224">
          <cell r="A224">
            <v>504704</v>
          </cell>
          <cell r="B224" t="str">
            <v>5.1 - Electricity</v>
          </cell>
        </row>
        <row r="225">
          <cell r="A225">
            <v>504705</v>
          </cell>
          <cell r="B225" t="str">
            <v>5.1 - Electricity</v>
          </cell>
        </row>
        <row r="226">
          <cell r="A226">
            <v>504706</v>
          </cell>
          <cell r="B226" t="str">
            <v>5.1 - Electricity</v>
          </cell>
        </row>
        <row r="227">
          <cell r="A227">
            <v>504707</v>
          </cell>
          <cell r="B227" t="str">
            <v>5.1 - Electricity</v>
          </cell>
        </row>
        <row r="228">
          <cell r="A228">
            <v>504708</v>
          </cell>
          <cell r="B228" t="str">
            <v>5.1 - Electricity</v>
          </cell>
        </row>
        <row r="229">
          <cell r="A229">
            <v>504709</v>
          </cell>
          <cell r="B229" t="str">
            <v>5.1 - Electricity</v>
          </cell>
        </row>
        <row r="230">
          <cell r="A230">
            <v>504710</v>
          </cell>
          <cell r="B230" t="str">
            <v>5.1 - Electricity</v>
          </cell>
        </row>
        <row r="231">
          <cell r="A231">
            <v>504711</v>
          </cell>
          <cell r="B231" t="str">
            <v>5.1 - Electricity</v>
          </cell>
        </row>
        <row r="232">
          <cell r="A232">
            <v>504713</v>
          </cell>
          <cell r="B232" t="str">
            <v>5.1 - Electricity</v>
          </cell>
        </row>
        <row r="233">
          <cell r="A233">
            <v>504090</v>
          </cell>
          <cell r="B233" t="str">
            <v>5.1 - Electricity</v>
          </cell>
        </row>
        <row r="234">
          <cell r="A234">
            <v>504702</v>
          </cell>
          <cell r="B234" t="str">
            <v>5.1 - Electricity</v>
          </cell>
        </row>
        <row r="235">
          <cell r="A235">
            <v>504712</v>
          </cell>
          <cell r="B235" t="str">
            <v>5.1 - Electricity</v>
          </cell>
        </row>
        <row r="236">
          <cell r="A236">
            <v>504028</v>
          </cell>
          <cell r="B236" t="str">
            <v>5.1 - Electricity</v>
          </cell>
        </row>
        <row r="237">
          <cell r="A237">
            <v>504066</v>
          </cell>
          <cell r="B237" t="str">
            <v>5.1 - Electricity</v>
          </cell>
        </row>
        <row r="238">
          <cell r="A238">
            <v>504527</v>
          </cell>
          <cell r="B238" t="str">
            <v>5.2 - Project Management Office</v>
          </cell>
        </row>
        <row r="239">
          <cell r="A239">
            <v>503094</v>
          </cell>
          <cell r="B239" t="str">
            <v>5.3 - Roads and Transportation</v>
          </cell>
        </row>
        <row r="240">
          <cell r="A240">
            <v>504093</v>
          </cell>
          <cell r="B240" t="str">
            <v>5.3 - Roads and Transportation</v>
          </cell>
        </row>
        <row r="241">
          <cell r="A241">
            <v>504124</v>
          </cell>
          <cell r="B241" t="str">
            <v>5.3 - Roads and Transportation</v>
          </cell>
        </row>
        <row r="242">
          <cell r="A242">
            <v>504125</v>
          </cell>
          <cell r="B242" t="str">
            <v>5.3 - Roads and Transportation</v>
          </cell>
        </row>
        <row r="243">
          <cell r="A243">
            <v>504132</v>
          </cell>
          <cell r="B243" t="str">
            <v>5.3 - Roads and Transportation</v>
          </cell>
        </row>
        <row r="244">
          <cell r="A244">
            <v>504131</v>
          </cell>
          <cell r="B244" t="str">
            <v>5.3 - Roads and Transportation</v>
          </cell>
        </row>
        <row r="245">
          <cell r="A245">
            <v>504136</v>
          </cell>
          <cell r="B245" t="str">
            <v>5.3 - Roads and Transportation</v>
          </cell>
        </row>
        <row r="246">
          <cell r="A246">
            <v>504139</v>
          </cell>
          <cell r="B246" t="str">
            <v>5.3 - Roads and Transportation</v>
          </cell>
        </row>
        <row r="247">
          <cell r="A247">
            <v>504140</v>
          </cell>
          <cell r="B247" t="str">
            <v>5.3 - Roads and Transportation</v>
          </cell>
        </row>
        <row r="248">
          <cell r="A248">
            <v>504141</v>
          </cell>
          <cell r="B248" t="str">
            <v>5.3 - Roads and Transportation</v>
          </cell>
        </row>
        <row r="249">
          <cell r="A249">
            <v>504143</v>
          </cell>
          <cell r="B249" t="str">
            <v>5.3 - Roads and Transportation</v>
          </cell>
        </row>
        <row r="250">
          <cell r="A250">
            <v>504167</v>
          </cell>
          <cell r="B250" t="str">
            <v>5.3 - Roads and Transportation</v>
          </cell>
        </row>
        <row r="251">
          <cell r="A251">
            <v>504171</v>
          </cell>
          <cell r="B251" t="str">
            <v>5.3 - Roads and Transportation</v>
          </cell>
        </row>
        <row r="252">
          <cell r="A252">
            <v>504129</v>
          </cell>
          <cell r="B252" t="str">
            <v>5.3 - Roads and Transportation</v>
          </cell>
        </row>
        <row r="253">
          <cell r="A253">
            <v>504137</v>
          </cell>
          <cell r="B253" t="str">
            <v>5.3 - Roads and Transportation</v>
          </cell>
        </row>
        <row r="254">
          <cell r="A254">
            <v>504162</v>
          </cell>
          <cell r="B254" t="str">
            <v>5.3 - Roads and Transportation</v>
          </cell>
        </row>
        <row r="255">
          <cell r="A255">
            <v>504714</v>
          </cell>
          <cell r="B255" t="str">
            <v>5.3 - Roads and Transportation</v>
          </cell>
        </row>
        <row r="256">
          <cell r="A256">
            <v>504126</v>
          </cell>
          <cell r="B256" t="str">
            <v>5.3 - Roads and Transportation</v>
          </cell>
        </row>
        <row r="257">
          <cell r="A257">
            <v>504127</v>
          </cell>
          <cell r="B257" t="str">
            <v>5.3 - Roads and Transportation</v>
          </cell>
        </row>
        <row r="258">
          <cell r="A258">
            <v>504128</v>
          </cell>
          <cell r="B258" t="str">
            <v>5.3 - Roads and Transportation</v>
          </cell>
        </row>
        <row r="259">
          <cell r="A259">
            <v>504130</v>
          </cell>
          <cell r="B259" t="str">
            <v>5.3 - Roads and Transportation</v>
          </cell>
        </row>
        <row r="260">
          <cell r="A260">
            <v>504133</v>
          </cell>
          <cell r="B260" t="str">
            <v>5.3 - Roads and Transportation</v>
          </cell>
        </row>
        <row r="261">
          <cell r="A261">
            <v>504135</v>
          </cell>
          <cell r="B261" t="str">
            <v>5.3 - Roads and Transportation</v>
          </cell>
        </row>
        <row r="262">
          <cell r="A262">
            <v>504142</v>
          </cell>
          <cell r="B262" t="str">
            <v>5.3 - Roads and Transportation</v>
          </cell>
        </row>
        <row r="263">
          <cell r="A263">
            <v>503096</v>
          </cell>
          <cell r="B263" t="str">
            <v>5.4 - Water and Sanitation</v>
          </cell>
        </row>
        <row r="264">
          <cell r="A264">
            <v>504080</v>
          </cell>
          <cell r="B264" t="str">
            <v>5.4 - Water and Sanitation</v>
          </cell>
        </row>
        <row r="265">
          <cell r="A265">
            <v>504095</v>
          </cell>
          <cell r="B265" t="str">
            <v>5.4 - Water and Sanitation</v>
          </cell>
        </row>
        <row r="266">
          <cell r="A266">
            <v>504168</v>
          </cell>
          <cell r="B266" t="str">
            <v>5.4 - Water and Sanitation</v>
          </cell>
        </row>
        <row r="267">
          <cell r="A267">
            <v>504169</v>
          </cell>
          <cell r="B267" t="str">
            <v>5.4 - Water and Sanitation</v>
          </cell>
        </row>
        <row r="268">
          <cell r="A268">
            <v>504172</v>
          </cell>
          <cell r="B268" t="str">
            <v>5.4 - Water and Sanitation</v>
          </cell>
        </row>
        <row r="269">
          <cell r="A269">
            <v>504175</v>
          </cell>
          <cell r="B269" t="str">
            <v>5.4 - Water and Sanitation</v>
          </cell>
        </row>
        <row r="270">
          <cell r="A270">
            <v>504202</v>
          </cell>
          <cell r="B270" t="str">
            <v>5.4 - Water and Sanitation</v>
          </cell>
        </row>
        <row r="271">
          <cell r="A271">
            <v>504786</v>
          </cell>
          <cell r="B271" t="str">
            <v>5.4 - Water and Sanitation</v>
          </cell>
        </row>
        <row r="272">
          <cell r="A272">
            <v>504787</v>
          </cell>
          <cell r="B272" t="str">
            <v>5.4 - Water and Sanitation</v>
          </cell>
        </row>
        <row r="273">
          <cell r="A273">
            <v>504788</v>
          </cell>
          <cell r="B273" t="str">
            <v>5.4 - Water and Sanitation</v>
          </cell>
        </row>
        <row r="274">
          <cell r="A274">
            <v>504789</v>
          </cell>
          <cell r="B274" t="str">
            <v>5.4 - Water and Sanitation</v>
          </cell>
        </row>
        <row r="275">
          <cell r="A275">
            <v>504207</v>
          </cell>
          <cell r="B275" t="str">
            <v>5.4 - Water and Sanitation</v>
          </cell>
        </row>
        <row r="276">
          <cell r="A276">
            <v>504788</v>
          </cell>
          <cell r="B276" t="str">
            <v>5.4 - Water and Sanitation</v>
          </cell>
        </row>
        <row r="277">
          <cell r="A277">
            <v>504203</v>
          </cell>
          <cell r="B277" t="str">
            <v>5.4 - Water and Sanitation</v>
          </cell>
        </row>
        <row r="278">
          <cell r="A278">
            <v>504205</v>
          </cell>
          <cell r="B278" t="str">
            <v>5.4 - Water and Sanitation</v>
          </cell>
        </row>
        <row r="279">
          <cell r="A279">
            <v>504785</v>
          </cell>
          <cell r="B279" t="str">
            <v>5.4 - Water and Sanitation</v>
          </cell>
        </row>
        <row r="280">
          <cell r="A280">
            <v>502100</v>
          </cell>
          <cell r="B280" t="str">
            <v xml:space="preserve">5.5 - General Manager: Infrastructure </v>
          </cell>
        </row>
        <row r="281">
          <cell r="A281">
            <v>603114</v>
          </cell>
          <cell r="B281" t="str">
            <v>6.1 - City Entities</v>
          </cell>
        </row>
        <row r="282">
          <cell r="A282">
            <v>604480</v>
          </cell>
          <cell r="B282" t="str">
            <v>6.1 - City Entities</v>
          </cell>
        </row>
        <row r="283">
          <cell r="A283">
            <v>604508</v>
          </cell>
          <cell r="B283" t="str">
            <v>6.1 - City Entities</v>
          </cell>
        </row>
        <row r="284">
          <cell r="A284">
            <v>604745</v>
          </cell>
          <cell r="B284" t="str">
            <v>6.1 - City Entities</v>
          </cell>
        </row>
        <row r="285">
          <cell r="A285">
            <v>604844</v>
          </cell>
          <cell r="B285" t="str">
            <v>6.1 - City Entities</v>
          </cell>
        </row>
        <row r="286">
          <cell r="A286">
            <v>604508</v>
          </cell>
          <cell r="B286" t="str">
            <v>6.1 - City Entities</v>
          </cell>
        </row>
        <row r="287">
          <cell r="A287">
            <v>604514</v>
          </cell>
          <cell r="B287" t="str">
            <v>6.1 - City Entities</v>
          </cell>
        </row>
        <row r="288">
          <cell r="A288">
            <v>604113</v>
          </cell>
          <cell r="B288" t="str">
            <v>6.1 - City Entities</v>
          </cell>
        </row>
        <row r="289">
          <cell r="A289">
            <v>604517</v>
          </cell>
          <cell r="B289" t="str">
            <v>6.1 - City Entities</v>
          </cell>
        </row>
        <row r="290">
          <cell r="A290">
            <v>604735</v>
          </cell>
          <cell r="B290" t="str">
            <v>6.1 - City Entities</v>
          </cell>
        </row>
        <row r="291">
          <cell r="A291">
            <v>603098</v>
          </cell>
          <cell r="B291" t="str">
            <v>6.2 - Development Services</v>
          </cell>
        </row>
        <row r="292">
          <cell r="A292">
            <v>604241</v>
          </cell>
          <cell r="B292" t="str">
            <v>6.2 - Development Services</v>
          </cell>
        </row>
        <row r="293">
          <cell r="A293">
            <v>604247</v>
          </cell>
          <cell r="B293" t="str">
            <v>6.2 - Development Services</v>
          </cell>
        </row>
        <row r="294">
          <cell r="A294">
            <v>604511</v>
          </cell>
          <cell r="B294" t="str">
            <v>6.2 - Development Services</v>
          </cell>
        </row>
        <row r="295">
          <cell r="A295">
            <v>604515</v>
          </cell>
          <cell r="B295" t="str">
            <v>6.2 - Development Services</v>
          </cell>
        </row>
        <row r="296">
          <cell r="A296">
            <v>604099</v>
          </cell>
          <cell r="B296" t="str">
            <v>6.3 - Human Settlement Development</v>
          </cell>
        </row>
        <row r="297">
          <cell r="A297">
            <v>604265</v>
          </cell>
          <cell r="B297" t="str">
            <v>6.3 - Human Settlement Development</v>
          </cell>
        </row>
        <row r="298">
          <cell r="A298">
            <v>604270</v>
          </cell>
          <cell r="B298" t="str">
            <v>6.3 - Human Settlement Development</v>
          </cell>
        </row>
        <row r="299">
          <cell r="A299">
            <v>604560</v>
          </cell>
          <cell r="B299" t="str">
            <v>6.3 - Human Settlement Development</v>
          </cell>
        </row>
        <row r="300">
          <cell r="A300">
            <v>604564</v>
          </cell>
          <cell r="B300" t="str">
            <v>6.3 - Human Settlement Development</v>
          </cell>
        </row>
        <row r="301">
          <cell r="A301">
            <v>604270</v>
          </cell>
          <cell r="B301" t="str">
            <v>6.3 - Human Settlement Development</v>
          </cell>
        </row>
        <row r="302">
          <cell r="A302">
            <v>604568</v>
          </cell>
          <cell r="B302" t="str">
            <v>6.3 - Human Settlement Development</v>
          </cell>
        </row>
        <row r="303">
          <cell r="A303">
            <v>604571</v>
          </cell>
          <cell r="B303" t="str">
            <v>6.3 - Human Settlement Development</v>
          </cell>
        </row>
        <row r="304">
          <cell r="A304">
            <v>604586</v>
          </cell>
          <cell r="B304" t="str">
            <v>6.3 - Human Settlement Development</v>
          </cell>
        </row>
        <row r="305">
          <cell r="A305">
            <v>604589</v>
          </cell>
          <cell r="B305" t="str">
            <v>6.3 - Human Settlement Development</v>
          </cell>
        </row>
        <row r="306">
          <cell r="A306">
            <v>604607</v>
          </cell>
          <cell r="B306" t="str">
            <v>6.3 - Human Settlement Development</v>
          </cell>
        </row>
        <row r="307">
          <cell r="A307">
            <v>604610</v>
          </cell>
          <cell r="B307" t="str">
            <v>6.3 - Human Settlement Development</v>
          </cell>
        </row>
        <row r="308">
          <cell r="A308">
            <v>604625</v>
          </cell>
          <cell r="B308" t="str">
            <v>6.3 - Human Settlement Development</v>
          </cell>
        </row>
        <row r="309">
          <cell r="A309">
            <v>604628</v>
          </cell>
          <cell r="B309" t="str">
            <v>6.3 - Human Settlement Development</v>
          </cell>
        </row>
        <row r="310">
          <cell r="A310">
            <v>604631</v>
          </cell>
          <cell r="B310" t="str">
            <v>6.3 - Human Settlement Development</v>
          </cell>
        </row>
        <row r="311">
          <cell r="A311">
            <v>604634</v>
          </cell>
          <cell r="B311" t="str">
            <v>6.3 - Human Settlement Development</v>
          </cell>
        </row>
        <row r="312">
          <cell r="A312">
            <v>604637</v>
          </cell>
          <cell r="B312" t="str">
            <v>6.3 - Human Settlement Development</v>
          </cell>
        </row>
        <row r="313">
          <cell r="A313">
            <v>604646</v>
          </cell>
          <cell r="B313" t="str">
            <v>6.3 - Human Settlement Development</v>
          </cell>
        </row>
        <row r="314">
          <cell r="A314">
            <v>604649</v>
          </cell>
          <cell r="B314" t="str">
            <v>6.3 - Human Settlement Development</v>
          </cell>
        </row>
        <row r="315">
          <cell r="A315">
            <v>604652</v>
          </cell>
          <cell r="B315" t="str">
            <v>6.3 - Human Settlement Development</v>
          </cell>
        </row>
        <row r="316">
          <cell r="A316">
            <v>604655</v>
          </cell>
          <cell r="B316" t="str">
            <v>6.3 - Human Settlement Development</v>
          </cell>
        </row>
        <row r="317">
          <cell r="A317">
            <v>604658</v>
          </cell>
          <cell r="B317" t="str">
            <v>6.3 - Human Settlement Development</v>
          </cell>
        </row>
        <row r="318">
          <cell r="A318">
            <v>604670</v>
          </cell>
          <cell r="B318" t="str">
            <v>6.3 - Human Settlement Development</v>
          </cell>
        </row>
        <row r="319">
          <cell r="A319">
            <v>604673</v>
          </cell>
          <cell r="B319" t="str">
            <v>6.3 - Human Settlement Development</v>
          </cell>
        </row>
        <row r="320">
          <cell r="A320">
            <v>604682</v>
          </cell>
          <cell r="B320" t="str">
            <v>6.3 - Human Settlement Development</v>
          </cell>
        </row>
        <row r="321">
          <cell r="A321">
            <v>604695</v>
          </cell>
          <cell r="B321" t="str">
            <v>6.3 - Human Settlement Development</v>
          </cell>
        </row>
        <row r="322">
          <cell r="A322">
            <v>604560</v>
          </cell>
          <cell r="B322" t="str">
            <v>6.3 - Human Settlement Development</v>
          </cell>
        </row>
        <row r="323">
          <cell r="A323">
            <v>604271</v>
          </cell>
          <cell r="B323" t="str">
            <v>6.3 - Human Settlement Development</v>
          </cell>
        </row>
        <row r="324">
          <cell r="A324">
            <v>604587</v>
          </cell>
          <cell r="B324" t="str">
            <v>6.3 - Human Settlement Development</v>
          </cell>
        </row>
        <row r="325">
          <cell r="A325">
            <v>604616</v>
          </cell>
          <cell r="B325" t="str">
            <v>6.3 - Human Settlement Development</v>
          </cell>
        </row>
        <row r="326">
          <cell r="A326">
            <v>604685</v>
          </cell>
          <cell r="B326" t="str">
            <v>6.3 - Human Settlement Development</v>
          </cell>
        </row>
        <row r="327">
          <cell r="A327">
            <v>604679</v>
          </cell>
          <cell r="B327" t="str">
            <v>6.3 - Human Settlement Development</v>
          </cell>
        </row>
        <row r="328">
          <cell r="A328">
            <v>603116</v>
          </cell>
          <cell r="B328" t="str">
            <v>6.4 - Town Planning</v>
          </cell>
        </row>
        <row r="329">
          <cell r="A329">
            <v>604101</v>
          </cell>
          <cell r="B329" t="str">
            <v>6.4 - Town Planning</v>
          </cell>
        </row>
        <row r="330">
          <cell r="A330">
            <v>604111</v>
          </cell>
          <cell r="B330" t="str">
            <v>6.4 - Town Planning</v>
          </cell>
        </row>
        <row r="331">
          <cell r="A331">
            <v>604115</v>
          </cell>
          <cell r="B331" t="str">
            <v>6.4 - Town Planning</v>
          </cell>
        </row>
        <row r="332">
          <cell r="A332">
            <v>604285</v>
          </cell>
          <cell r="B332" t="str">
            <v>6.4 - Town Planning</v>
          </cell>
        </row>
        <row r="333">
          <cell r="A333">
            <v>604347</v>
          </cell>
          <cell r="B333" t="str">
            <v>6.4 - Town Planning</v>
          </cell>
        </row>
        <row r="334">
          <cell r="A334">
            <v>604545</v>
          </cell>
          <cell r="B334" t="str">
            <v>6.4 - Town Planning</v>
          </cell>
        </row>
        <row r="335">
          <cell r="A335">
            <v>604546</v>
          </cell>
          <cell r="B335" t="str">
            <v>6.4 - Town Planning</v>
          </cell>
        </row>
        <row r="336">
          <cell r="A336">
            <v>604547</v>
          </cell>
          <cell r="B336" t="str">
            <v>6.4 - Town Planning</v>
          </cell>
        </row>
        <row r="337">
          <cell r="A337">
            <v>604548</v>
          </cell>
          <cell r="B337" t="str">
            <v>6.4 - Town Planning</v>
          </cell>
        </row>
        <row r="338">
          <cell r="A338">
            <v>604549</v>
          </cell>
          <cell r="B338" t="str">
            <v>6.4 - Town Planning</v>
          </cell>
        </row>
        <row r="339">
          <cell r="A339">
            <v>602097</v>
          </cell>
          <cell r="B339" t="str">
            <v>6.5 - General Manager: Sustainable Development and City Enterprises</v>
          </cell>
        </row>
        <row r="340">
          <cell r="A340">
            <v>404126</v>
          </cell>
          <cell r="B340" t="str">
            <v>3.3 - Recreation and Facilities</v>
          </cell>
        </row>
        <row r="341">
          <cell r="A341">
            <v>404127</v>
          </cell>
          <cell r="B341" t="str">
            <v>3.3 - Recreation and Facilities</v>
          </cell>
        </row>
        <row r="342">
          <cell r="A342">
            <v>404138</v>
          </cell>
          <cell r="B342" t="str">
            <v>3.3 - Recreation and Facilities</v>
          </cell>
        </row>
        <row r="343">
          <cell r="A343">
            <v>404140</v>
          </cell>
          <cell r="B343" t="str">
            <v>3.3 - Recreation and Facilities</v>
          </cell>
        </row>
        <row r="344">
          <cell r="A344">
            <v>300003</v>
          </cell>
          <cell r="B344" t="str">
            <v>6.1 - City Entities</v>
          </cell>
        </row>
        <row r="345">
          <cell r="A345">
            <v>300002</v>
          </cell>
          <cell r="B345" t="str">
            <v>6.1 - City Entities</v>
          </cell>
        </row>
        <row r="346">
          <cell r="A346">
            <v>300001</v>
          </cell>
          <cell r="B346" t="str">
            <v>6.1 - City Entities</v>
          </cell>
        </row>
        <row r="347">
          <cell r="A347">
            <v>304526</v>
          </cell>
          <cell r="B347" t="str">
            <v>6.1 - City Entities</v>
          </cell>
        </row>
        <row r="348">
          <cell r="A348">
            <v>300004</v>
          </cell>
          <cell r="B348" t="str">
            <v>6.1 - City Entities</v>
          </cell>
        </row>
        <row r="349">
          <cell r="A349">
            <v>300005</v>
          </cell>
          <cell r="B349" t="str">
            <v>6.1 - City Entities</v>
          </cell>
        </row>
        <row r="350">
          <cell r="A350">
            <v>404141</v>
          </cell>
          <cell r="B350" t="str">
            <v>3.3 - Recreation and Facilities</v>
          </cell>
        </row>
        <row r="351">
          <cell r="A351">
            <v>702100</v>
          </cell>
          <cell r="B351" t="str">
            <v>7.5 General Manager Electricity</v>
          </cell>
        </row>
        <row r="352">
          <cell r="A352">
            <v>703093</v>
          </cell>
          <cell r="B352" t="str">
            <v>7.1 Electricity planning</v>
          </cell>
        </row>
        <row r="353">
          <cell r="A353">
            <v>703098</v>
          </cell>
          <cell r="B353" t="str">
            <v>7.5 General Manager Electricity</v>
          </cell>
        </row>
        <row r="354">
          <cell r="A354">
            <v>704065</v>
          </cell>
          <cell r="B354" t="str">
            <v>7.4 Revenue Magement</v>
          </cell>
        </row>
        <row r="355">
          <cell r="A355">
            <v>704066</v>
          </cell>
          <cell r="B355" t="str">
            <v>7.4 Revenue Magement</v>
          </cell>
        </row>
        <row r="356">
          <cell r="A356">
            <v>704067</v>
          </cell>
          <cell r="B356" t="str">
            <v>7.3 Operations and Maintenance</v>
          </cell>
        </row>
        <row r="357">
          <cell r="A357">
            <v>704076</v>
          </cell>
          <cell r="B357" t="str">
            <v>7.4 Revenue Magement</v>
          </cell>
        </row>
        <row r="358">
          <cell r="A358">
            <v>704077</v>
          </cell>
          <cell r="B358" t="str">
            <v>7.3 Operations and Maintenance</v>
          </cell>
        </row>
        <row r="359">
          <cell r="A359">
            <v>704078</v>
          </cell>
          <cell r="B359" t="str">
            <v>7.3 Operations and Maintenance</v>
          </cell>
        </row>
        <row r="360">
          <cell r="A360">
            <v>704079</v>
          </cell>
          <cell r="B360" t="str">
            <v>7.3 Operations and Maintenance</v>
          </cell>
        </row>
        <row r="361">
          <cell r="A361">
            <v>704080</v>
          </cell>
          <cell r="B361" t="str">
            <v>7.3 Operations and Maintenance</v>
          </cell>
        </row>
        <row r="362">
          <cell r="A362">
            <v>704081</v>
          </cell>
          <cell r="B362" t="str">
            <v>7.3 Operations and Maintenance</v>
          </cell>
        </row>
        <row r="363">
          <cell r="A363">
            <v>704082</v>
          </cell>
          <cell r="B363" t="str">
            <v>7.3 Operations and Maintenance</v>
          </cell>
        </row>
        <row r="364">
          <cell r="A364">
            <v>704083</v>
          </cell>
          <cell r="B364" t="str">
            <v>7.3 Operations and Maintenance</v>
          </cell>
        </row>
        <row r="365">
          <cell r="A365">
            <v>704084</v>
          </cell>
          <cell r="B365" t="str">
            <v>7.3 Operations and Maintenance</v>
          </cell>
        </row>
        <row r="366">
          <cell r="A366">
            <v>704086</v>
          </cell>
          <cell r="B366" t="str">
            <v>7.3 Operations and Maintenance</v>
          </cell>
        </row>
        <row r="367">
          <cell r="A367">
            <v>704087</v>
          </cell>
          <cell r="B367" t="str">
            <v>7.4 Revenue Magement</v>
          </cell>
        </row>
        <row r="368">
          <cell r="A368">
            <v>704090</v>
          </cell>
          <cell r="B368" t="str">
            <v>7.4 Revenue Magement</v>
          </cell>
        </row>
        <row r="369">
          <cell r="A369">
            <v>702100</v>
          </cell>
          <cell r="B369" t="str">
            <v>7.5 General Manger Electricity</v>
          </cell>
        </row>
        <row r="370">
          <cell r="A370">
            <v>704090</v>
          </cell>
          <cell r="B370" t="str">
            <v>7.4 Revenue Magement</v>
          </cell>
        </row>
        <row r="371">
          <cell r="A371">
            <v>704087</v>
          </cell>
          <cell r="B371" t="str">
            <v>7.1 Electricity planning</v>
          </cell>
        </row>
        <row r="372">
          <cell r="A372">
            <v>704061</v>
          </cell>
          <cell r="B372" t="str">
            <v>7.1 Electricity planning</v>
          </cell>
        </row>
        <row r="373">
          <cell r="A373">
            <v>703098</v>
          </cell>
          <cell r="B373" t="str">
            <v>7.4 Revenue Magement</v>
          </cell>
        </row>
        <row r="374">
          <cell r="A374">
            <v>704084</v>
          </cell>
          <cell r="B374" t="str">
            <v>7.3 Operations and Maintenance</v>
          </cell>
        </row>
        <row r="375">
          <cell r="A375">
            <v>704083</v>
          </cell>
          <cell r="B375" t="str">
            <v>7.3 Operations and Maintenance</v>
          </cell>
        </row>
        <row r="376">
          <cell r="A376">
            <v>702100</v>
          </cell>
          <cell r="B376" t="str">
            <v>7.5 General Manger Electricity</v>
          </cell>
        </row>
        <row r="377">
          <cell r="A377">
            <v>704076</v>
          </cell>
          <cell r="B377" t="str">
            <v>7.4 Revenue Magement</v>
          </cell>
        </row>
        <row r="378">
          <cell r="A378">
            <v>704067</v>
          </cell>
          <cell r="B378" t="str">
            <v>7.3 Operations and Maintenance</v>
          </cell>
        </row>
        <row r="379">
          <cell r="A379">
            <v>704065</v>
          </cell>
          <cell r="B379" t="str">
            <v>7.4 Revenue Magement</v>
          </cell>
        </row>
        <row r="380">
          <cell r="A380">
            <v>704066</v>
          </cell>
          <cell r="B380" t="str">
            <v>7.4 Revenue Magement</v>
          </cell>
        </row>
        <row r="381">
          <cell r="A381">
            <v>704081</v>
          </cell>
          <cell r="B381" t="str">
            <v>7.3 Operations and Maintenance</v>
          </cell>
        </row>
        <row r="382">
          <cell r="A382">
            <v>704086</v>
          </cell>
          <cell r="B382" t="str">
            <v>7.3 Operations and Maintenance</v>
          </cell>
        </row>
        <row r="383">
          <cell r="A383">
            <v>704079</v>
          </cell>
          <cell r="B383" t="str">
            <v>7.3 Operations and Maintenance</v>
          </cell>
        </row>
        <row r="384">
          <cell r="A384">
            <v>704078</v>
          </cell>
          <cell r="B384" t="str">
            <v>7.3 Operations and Maintenance</v>
          </cell>
        </row>
        <row r="385">
          <cell r="A385">
            <v>704077</v>
          </cell>
          <cell r="B385" t="str">
            <v>7.3 Operations and Maintenance</v>
          </cell>
        </row>
        <row r="386">
          <cell r="A386">
            <v>704082</v>
          </cell>
          <cell r="B386" t="str">
            <v>7.3 Operations and Maintenance</v>
          </cell>
        </row>
        <row r="387">
          <cell r="A387">
            <v>702100</v>
          </cell>
          <cell r="B387" t="str">
            <v>7.5 General Manager Electricity</v>
          </cell>
        </row>
        <row r="388">
          <cell r="A388">
            <v>702100</v>
          </cell>
          <cell r="B388" t="str">
            <v>7.5 General Manger Electricity</v>
          </cell>
        </row>
        <row r="389">
          <cell r="A389">
            <v>503092</v>
          </cell>
          <cell r="B389" t="str">
            <v>5.2 - Project Management Office</v>
          </cell>
        </row>
        <row r="390">
          <cell r="A390">
            <v>504715</v>
          </cell>
          <cell r="B390" t="str">
            <v>7.3 Operations and Maintenance</v>
          </cell>
        </row>
        <row r="391">
          <cell r="A391">
            <v>704062</v>
          </cell>
          <cell r="B391" t="str">
            <v>7.1 Electricity planning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 and M Pivot"/>
      <sheetName val="Repairs and Maintanance Budget"/>
      <sheetName val="Revenue Pivot"/>
      <sheetName val="Opex Budget"/>
      <sheetName val="Capex"/>
      <sheetName val="Revenue"/>
      <sheetName val="Opex_"/>
      <sheetName val="CONSOLIDATED BUDGET (2)"/>
      <sheetName val="Sheet3"/>
      <sheetName val="Sheet2"/>
      <sheetName val="Subvote"/>
      <sheetName val="Consolidated MSC"/>
      <sheetName val="Piv Rev"/>
      <sheetName val="Revenue Budget Final"/>
      <sheetName val="Piv Opex"/>
      <sheetName val="Opex Budget Final"/>
      <sheetName val="PiVot_Capex"/>
      <sheetName val="Capex Budget Final "/>
      <sheetName val="3 Year Capital Plan"/>
      <sheetName val="Sheet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Functional Area</v>
          </cell>
          <cell r="C1" t="str">
            <v>Name</v>
          </cell>
          <cell r="D1" t="str">
            <v>Business Unit</v>
          </cell>
          <cell r="E1" t="str">
            <v>NT code</v>
          </cell>
          <cell r="F1" t="str">
            <v>NT Description</v>
          </cell>
        </row>
        <row r="2">
          <cell r="A2" t="str">
            <v>CITY MANAGER</v>
          </cell>
        </row>
        <row r="3">
          <cell r="A3">
            <v>101011</v>
          </cell>
          <cell r="B3" t="str">
            <v>011</v>
          </cell>
          <cell r="C3" t="str">
            <v>CITY MANAGER</v>
          </cell>
          <cell r="D3" t="str">
            <v>City Manager</v>
          </cell>
          <cell r="E3" t="str">
            <v>0102</v>
          </cell>
          <cell r="F3" t="str">
            <v>Executive &amp; Council/Municipal Manager</v>
          </cell>
          <cell r="G3" t="str">
            <v>Function:Executive and Council:Core Function:Municipal Manager, Town Secretary and Chief Executive</v>
          </cell>
        </row>
        <row r="4">
          <cell r="A4">
            <v>103036</v>
          </cell>
          <cell r="B4" t="str">
            <v>036</v>
          </cell>
          <cell r="C4" t="str">
            <v>CHIF AUDT EXC - MNGT</v>
          </cell>
          <cell r="D4" t="str">
            <v>City Manager</v>
          </cell>
          <cell r="E4" t="str">
            <v>0102</v>
          </cell>
          <cell r="F4" t="str">
            <v>Executive &amp; Council/Municipal Manager</v>
          </cell>
          <cell r="G4" t="str">
            <v>Function:Internal Audit:Core Function:Governance Function</v>
          </cell>
        </row>
        <row r="5">
          <cell r="A5">
            <v>103055</v>
          </cell>
          <cell r="B5" t="str">
            <v>055</v>
          </cell>
          <cell r="C5" t="str">
            <v>OFF-CITY MNGER-MNGT</v>
          </cell>
          <cell r="D5" t="str">
            <v>City Manager</v>
          </cell>
          <cell r="E5" t="str">
            <v>0191</v>
          </cell>
          <cell r="F5" t="str">
            <v>Budget &amp; Treasury Office/Not Required</v>
          </cell>
          <cell r="G5" t="str">
            <v>Function:Finance and Administration:Core Function:Marketing, Customer Relations, Publicity and Media Co-ordination</v>
          </cell>
        </row>
        <row r="6">
          <cell r="A6">
            <v>103057</v>
          </cell>
          <cell r="B6" t="str">
            <v>057</v>
          </cell>
          <cell r="C6" t="str">
            <v>POLITICAL SUPP- MNGT</v>
          </cell>
          <cell r="D6" t="str">
            <v>City Manager</v>
          </cell>
          <cell r="E6" t="str">
            <v>0102</v>
          </cell>
          <cell r="F6" t="str">
            <v>Executive &amp; Council/Municipal Manager</v>
          </cell>
          <cell r="G6" t="str">
            <v>Function:Executive and Council:Core Function:Municipal Manager, Town Secretary and Chief Executive</v>
          </cell>
        </row>
        <row r="7">
          <cell r="A7">
            <v>103058</v>
          </cell>
          <cell r="B7" t="str">
            <v>058</v>
          </cell>
          <cell r="C7" t="str">
            <v>STRATGIC PLANNG-MNGT</v>
          </cell>
          <cell r="D7" t="str">
            <v>City Manager</v>
          </cell>
          <cell r="E7" t="str">
            <v>0301</v>
          </cell>
          <cell r="F7" t="str">
            <v>Planning and Development/Economic Development/Planning</v>
          </cell>
          <cell r="G7" t="str">
            <v>Function:Planning and Development:Core Function:Corporate Wide Strategic Planning (IDPs, LEDs)</v>
          </cell>
        </row>
        <row r="8">
          <cell r="A8">
            <v>104010</v>
          </cell>
          <cell r="B8" t="str">
            <v>010</v>
          </cell>
          <cell r="C8" t="str">
            <v>OFFICE -SPEKR&amp;CH WHP</v>
          </cell>
          <cell r="D8" t="str">
            <v>City Manager</v>
          </cell>
          <cell r="E8" t="str">
            <v>0101</v>
          </cell>
          <cell r="F8" t="str">
            <v>Executive &amp; Council/Mayor and Council</v>
          </cell>
          <cell r="G8" t="str">
            <v>Function:Executive and Council:Core Function:Mayor and Council</v>
          </cell>
        </row>
        <row r="9">
          <cell r="A9">
            <v>104013</v>
          </cell>
          <cell r="B9" t="str">
            <v>013</v>
          </cell>
          <cell r="C9" t="str">
            <v>MAYOR &amp; DEPUTY MAYOR</v>
          </cell>
          <cell r="D9" t="str">
            <v>City Manager</v>
          </cell>
          <cell r="E9" t="str">
            <v>0101</v>
          </cell>
          <cell r="F9" t="str">
            <v>Executive &amp; Council/Mayor and Council</v>
          </cell>
          <cell r="G9" t="str">
            <v>Function:Executive and Council:Core Function:Mayor and Council</v>
          </cell>
        </row>
        <row r="10">
          <cell r="A10">
            <v>104014</v>
          </cell>
          <cell r="B10" t="str">
            <v>014</v>
          </cell>
          <cell r="C10" t="str">
            <v>IDP</v>
          </cell>
          <cell r="D10" t="str">
            <v>City Manager</v>
          </cell>
          <cell r="E10" t="str">
            <v>0301</v>
          </cell>
          <cell r="F10" t="str">
            <v>Planning and Development/Economic Development/Planning</v>
          </cell>
          <cell r="G10" t="str">
            <v>Function:Planning and Development:Core Function:Corporate Wide Strategic Planning (IDPs, LEDs)</v>
          </cell>
        </row>
        <row r="11">
          <cell r="A11">
            <v>104015</v>
          </cell>
          <cell r="B11" t="str">
            <v>015</v>
          </cell>
          <cell r="C11" t="str">
            <v>WARD COMMITTEES</v>
          </cell>
          <cell r="D11" t="str">
            <v>City Manager</v>
          </cell>
          <cell r="E11" t="str">
            <v>0102</v>
          </cell>
          <cell r="F11" t="str">
            <v>Executive &amp; Council/Municipal Manager</v>
          </cell>
          <cell r="G11" t="str">
            <v>Function:Executive and Council:Core Function:Municipal Manager, Town Secretary and Chief Executive</v>
          </cell>
        </row>
        <row r="12">
          <cell r="A12">
            <v>104016</v>
          </cell>
          <cell r="B12" t="str">
            <v>016</v>
          </cell>
          <cell r="C12" t="str">
            <v>OFFICE - MPAC CHAIR</v>
          </cell>
          <cell r="D12" t="str">
            <v>City Manager</v>
          </cell>
          <cell r="E12" t="str">
            <v>0102</v>
          </cell>
          <cell r="F12" t="str">
            <v>Executive &amp; Council/Municipal Manager</v>
          </cell>
          <cell r="G12" t="str">
            <v>Function:Executive and Council:Core Function:Municipal Manager, Town Secretary and Chief Executive</v>
          </cell>
        </row>
        <row r="13">
          <cell r="A13">
            <v>104017</v>
          </cell>
          <cell r="B13" t="str">
            <v>017</v>
          </cell>
          <cell r="C13" t="str">
            <v>YOUTH DEVELOPMENT</v>
          </cell>
          <cell r="D13" t="str">
            <v>City Manager</v>
          </cell>
          <cell r="E13" t="str">
            <v>0102</v>
          </cell>
          <cell r="F13" t="str">
            <v>Executive &amp; Council/Municipal Manager</v>
          </cell>
          <cell r="G13" t="str">
            <v>Function:Executive and Council:Core Function:Municipal Manager, Town Secretary and Chief Executive</v>
          </cell>
        </row>
        <row r="14">
          <cell r="A14">
            <v>104018</v>
          </cell>
          <cell r="B14" t="str">
            <v>018</v>
          </cell>
          <cell r="C14" t="str">
            <v>PURP</v>
          </cell>
          <cell r="D14" t="str">
            <v>City Manager</v>
          </cell>
          <cell r="E14" t="str">
            <v>0301</v>
          </cell>
          <cell r="F14" t="str">
            <v>Planning and Development/Economic Development/Planning</v>
          </cell>
          <cell r="G14" t="str">
            <v>Function:Planning and Development:Core Function:Corporate Wide Strategic Planning (IDPs, LEDs)</v>
          </cell>
        </row>
        <row r="15">
          <cell r="A15">
            <v>104019</v>
          </cell>
          <cell r="B15" t="str">
            <v>019</v>
          </cell>
          <cell r="C15" t="str">
            <v>CITY DEVELOPMENT</v>
          </cell>
          <cell r="D15" t="str">
            <v>City Manager</v>
          </cell>
          <cell r="E15" t="str">
            <v>0301</v>
          </cell>
          <cell r="F15" t="str">
            <v>Planning and Development/Economic Development/Planning</v>
          </cell>
          <cell r="G15" t="str">
            <v>Function:Planning and Development:Core Function:Corporate Wide Strategic Planning (IDPs, LEDs)</v>
          </cell>
        </row>
        <row r="16">
          <cell r="A16">
            <v>104052</v>
          </cell>
          <cell r="B16" t="str">
            <v>052</v>
          </cell>
          <cell r="C16" t="str">
            <v>FORENSIC INV</v>
          </cell>
          <cell r="D16" t="str">
            <v>City Manager</v>
          </cell>
          <cell r="E16" t="str">
            <v>0102</v>
          </cell>
          <cell r="F16" t="str">
            <v>Executive &amp; Council/Municipal Manager</v>
          </cell>
          <cell r="G16" t="str">
            <v>Function:Internal Audit:Core Function:Governance Function</v>
          </cell>
        </row>
        <row r="17">
          <cell r="A17">
            <v>104053</v>
          </cell>
          <cell r="B17" t="str">
            <v>053</v>
          </cell>
          <cell r="C17" t="str">
            <v>ASSURANCE</v>
          </cell>
          <cell r="D17" t="str">
            <v>City Manager</v>
          </cell>
          <cell r="E17" t="str">
            <v>0102</v>
          </cell>
          <cell r="F17" t="str">
            <v>Executive &amp; Council/Municipal Manager</v>
          </cell>
          <cell r="G17" t="str">
            <v>Function:Internal Audit:Core Function:Governance Function</v>
          </cell>
        </row>
        <row r="18">
          <cell r="A18">
            <v>104054</v>
          </cell>
          <cell r="B18" t="str">
            <v>054</v>
          </cell>
          <cell r="C18" t="str">
            <v>CHIEF RISK OFFICER</v>
          </cell>
          <cell r="D18" t="str">
            <v>City Manager</v>
          </cell>
          <cell r="E18" t="str">
            <v>0102</v>
          </cell>
          <cell r="F18" t="str">
            <v>Executive &amp; Council/Municipal Manager</v>
          </cell>
          <cell r="G18" t="str">
            <v>Function:Internal Audit:Core Function:Governance Function</v>
          </cell>
        </row>
        <row r="19">
          <cell r="A19">
            <v>104056</v>
          </cell>
          <cell r="B19" t="str">
            <v>056</v>
          </cell>
          <cell r="C19" t="str">
            <v>MAYORALTY</v>
          </cell>
          <cell r="D19" t="str">
            <v>City Manager</v>
          </cell>
          <cell r="E19" t="str">
            <v>0102</v>
          </cell>
          <cell r="F19" t="str">
            <v>Executive &amp; Council/Municipal Manager</v>
          </cell>
          <cell r="G19" t="str">
            <v>Function:Executive and Council:Core Function:Municipal Manager, Town Secretary and Chief Executive</v>
          </cell>
        </row>
        <row r="20">
          <cell r="A20">
            <v>104503</v>
          </cell>
          <cell r="B20" t="str">
            <v>503</v>
          </cell>
          <cell r="C20" t="str">
            <v>ORG CMPLNC PRFC&amp;MNGT</v>
          </cell>
          <cell r="D20" t="str">
            <v>City Manager</v>
          </cell>
          <cell r="E20" t="str">
            <v>0102</v>
          </cell>
          <cell r="F20" t="str">
            <v>Executive &amp; Council/Municipal Manager</v>
          </cell>
          <cell r="G20" t="str">
            <v>Function:Executive and Council:Core Function:Municipal Manager, Town Secretary and Chief Executive</v>
          </cell>
        </row>
        <row r="21">
          <cell r="A21">
            <v>104509</v>
          </cell>
          <cell r="B21" t="str">
            <v>509</v>
          </cell>
          <cell r="C21" t="str">
            <v>COMMUNICATIONS &amp; IGR</v>
          </cell>
          <cell r="D21" t="str">
            <v>City Manager</v>
          </cell>
          <cell r="E21" t="str">
            <v>0101</v>
          </cell>
          <cell r="F21" t="str">
            <v>Executive &amp; Council/Mayor and Council</v>
          </cell>
          <cell r="G21" t="str">
            <v>Function:Executive and Council:Core Function:Mayor and Council</v>
          </cell>
        </row>
        <row r="22">
          <cell r="A22">
            <v>104510</v>
          </cell>
          <cell r="B22" t="str">
            <v>510</v>
          </cell>
          <cell r="C22" t="str">
            <v>PROTECTION VIP</v>
          </cell>
          <cell r="D22" t="str">
            <v>City Manager</v>
          </cell>
          <cell r="E22" t="str">
            <v>0101</v>
          </cell>
          <cell r="F22" t="str">
            <v>Executive &amp; Council/Mayor and Council</v>
          </cell>
          <cell r="G22" t="str">
            <v>Function:Executive and Council:Core Function:Mayor and Council</v>
          </cell>
        </row>
        <row r="23">
          <cell r="A23">
            <v>104528</v>
          </cell>
          <cell r="B23" t="str">
            <v>528</v>
          </cell>
          <cell r="C23" t="str">
            <v>CALL CENTRE MNGT</v>
          </cell>
          <cell r="D23" t="str">
            <v>City Manager</v>
          </cell>
          <cell r="E23" t="str">
            <v>0203</v>
          </cell>
          <cell r="F23" t="str">
            <v>Corporate Services/Information Technology</v>
          </cell>
          <cell r="G23" t="str">
            <v>Function:Finance and Administration:Core Function:Information Technology</v>
          </cell>
        </row>
        <row r="24">
          <cell r="A24" t="str">
            <v>FINANCE</v>
          </cell>
          <cell r="B24" t="str">
            <v>NCE</v>
          </cell>
        </row>
        <row r="25">
          <cell r="A25">
            <v>202035</v>
          </cell>
          <cell r="B25" t="str">
            <v>035</v>
          </cell>
          <cell r="C25" t="str">
            <v>G M - CFO</v>
          </cell>
          <cell r="D25" t="str">
            <v>Budget and Treasury Office</v>
          </cell>
          <cell r="E25" t="str">
            <v>0191</v>
          </cell>
          <cell r="F25" t="str">
            <v>Budget &amp; Treasury Office/Not Required</v>
          </cell>
          <cell r="G25" t="str">
            <v>Function:Finance and Administration:Core Function:Finance</v>
          </cell>
        </row>
        <row r="26">
          <cell r="A26">
            <v>203012</v>
          </cell>
          <cell r="B26" t="str">
            <v>012</v>
          </cell>
          <cell r="C26" t="str">
            <v>SUPPLY CHAIN - MNGT</v>
          </cell>
          <cell r="D26" t="str">
            <v>Budget and Treasury Office</v>
          </cell>
          <cell r="E26" t="str">
            <v>0191</v>
          </cell>
          <cell r="F26" t="str">
            <v>Budget &amp; Treasury Office/Not Required</v>
          </cell>
          <cell r="G26" t="str">
            <v>Function:Finance and Administration:Core Function:Supply Chain Management</v>
          </cell>
        </row>
        <row r="27">
          <cell r="A27">
            <v>203030</v>
          </cell>
          <cell r="B27" t="str">
            <v>030</v>
          </cell>
          <cell r="C27" t="str">
            <v>EXPENDITURE - MNGT</v>
          </cell>
          <cell r="D27" t="str">
            <v>Budget and Treasury Office</v>
          </cell>
          <cell r="E27" t="str">
            <v>0191</v>
          </cell>
          <cell r="F27" t="str">
            <v>Budget &amp; Treasury Office/Not Required</v>
          </cell>
          <cell r="G27" t="str">
            <v>Function:Finance and Administration:Core Function:Finance</v>
          </cell>
        </row>
        <row r="28">
          <cell r="A28">
            <v>203031</v>
          </cell>
          <cell r="B28" t="str">
            <v>031</v>
          </cell>
          <cell r="C28" t="str">
            <v>FNCE GOV &amp; PRFM MNGT</v>
          </cell>
          <cell r="D28" t="str">
            <v>Budget and Treasury Office</v>
          </cell>
          <cell r="E28" t="str">
            <v>0191</v>
          </cell>
          <cell r="F28" t="str">
            <v>Budget &amp; Treasury Office/Not Required</v>
          </cell>
          <cell r="G28" t="str">
            <v>Function:Finance and Administration:Core Function:Finance</v>
          </cell>
        </row>
        <row r="29">
          <cell r="A29">
            <v>203045</v>
          </cell>
          <cell r="B29" t="str">
            <v>045</v>
          </cell>
          <cell r="C29" t="str">
            <v>ICT - SUPPORT</v>
          </cell>
          <cell r="D29" t="str">
            <v>Budget and Treasury Office</v>
          </cell>
          <cell r="E29" t="str">
            <v>0191</v>
          </cell>
          <cell r="F29" t="str">
            <v>Budget &amp; Treasury Office/Not Required</v>
          </cell>
          <cell r="G29" t="str">
            <v>Function:Finance and Administration:Core Function:Finance</v>
          </cell>
        </row>
        <row r="30">
          <cell r="A30">
            <v>203047</v>
          </cell>
          <cell r="B30" t="str">
            <v>047</v>
          </cell>
          <cell r="C30" t="str">
            <v>BUD PLN IMPL&amp;MT_MNGT</v>
          </cell>
          <cell r="D30" t="str">
            <v>Budget and Treasury Office</v>
          </cell>
          <cell r="E30" t="str">
            <v>0191</v>
          </cell>
          <cell r="F30" t="str">
            <v>Budget &amp; Treasury Office/Not Required</v>
          </cell>
          <cell r="G30" t="str">
            <v>Function:Finance and Administration:Core Function:Budget and Treasury Office</v>
          </cell>
        </row>
        <row r="31">
          <cell r="A31">
            <v>203049</v>
          </cell>
          <cell r="B31" t="str">
            <v>049</v>
          </cell>
          <cell r="C31" t="str">
            <v>REVENUE - MNGT</v>
          </cell>
          <cell r="D31" t="str">
            <v>Budget and Treasury Office</v>
          </cell>
          <cell r="E31" t="str">
            <v>0191</v>
          </cell>
          <cell r="F31" t="str">
            <v>Budget &amp; Treasury Office/Not Required</v>
          </cell>
          <cell r="G31" t="str">
            <v>Function:Finance and Administration:Core Function:Finance</v>
          </cell>
        </row>
        <row r="32">
          <cell r="A32">
            <v>203060</v>
          </cell>
          <cell r="B32" t="str">
            <v>060</v>
          </cell>
          <cell r="C32" t="str">
            <v>GENERAL - FIN GOV</v>
          </cell>
          <cell r="D32" t="str">
            <v>Budget and Treasury Office</v>
          </cell>
          <cell r="E32" t="str">
            <v>0191</v>
          </cell>
          <cell r="F32" t="str">
            <v>Budget &amp; Treasury Office/Not Required</v>
          </cell>
          <cell r="G32" t="str">
            <v>Function:Finance and Administration:Core Function:Finance</v>
          </cell>
        </row>
        <row r="33">
          <cell r="A33">
            <v>203554</v>
          </cell>
          <cell r="B33" t="str">
            <v>554</v>
          </cell>
          <cell r="C33" t="str">
            <v>ASSET &amp; LIAB - MNGT</v>
          </cell>
          <cell r="D33" t="str">
            <v>Budget and Treasury Office</v>
          </cell>
          <cell r="E33" t="str">
            <v>0191</v>
          </cell>
          <cell r="F33" t="str">
            <v>Budget &amp; Treasury Office/Not Required</v>
          </cell>
          <cell r="G33" t="str">
            <v>Function:Finance and Administration:Core Function:Asset Management</v>
          </cell>
        </row>
        <row r="34">
          <cell r="A34">
            <v>204020</v>
          </cell>
          <cell r="B34" t="str">
            <v>020</v>
          </cell>
          <cell r="C34" t="str">
            <v>UTLTY SV -CONS BILL</v>
          </cell>
          <cell r="D34" t="str">
            <v>Budget and Treasury Office</v>
          </cell>
          <cell r="E34" t="str">
            <v>0191</v>
          </cell>
          <cell r="F34" t="str">
            <v>Budget &amp; Treasury Office/Not Required</v>
          </cell>
          <cell r="G34" t="str">
            <v>Function:Finance and Administration:Core Function:Finance</v>
          </cell>
        </row>
        <row r="35">
          <cell r="A35">
            <v>204021</v>
          </cell>
          <cell r="B35" t="str">
            <v>021</v>
          </cell>
          <cell r="C35" t="str">
            <v>UTLTY SV - HSG RENT</v>
          </cell>
          <cell r="D35" t="str">
            <v>Budget and Treasury Office</v>
          </cell>
          <cell r="E35" t="str">
            <v>0191</v>
          </cell>
          <cell r="F35" t="str">
            <v>Budget &amp; Treasury Office/Not Required</v>
          </cell>
          <cell r="G35" t="str">
            <v>Function:Finance and Administration:Core Function:Finance</v>
          </cell>
        </row>
        <row r="36">
          <cell r="A36">
            <v>204022</v>
          </cell>
          <cell r="B36" t="str">
            <v>022</v>
          </cell>
          <cell r="C36" t="str">
            <v>RATES_AUX REVENUE</v>
          </cell>
          <cell r="D36" t="str">
            <v>Budget and Treasury Office</v>
          </cell>
          <cell r="E36" t="str">
            <v>0191</v>
          </cell>
          <cell r="F36" t="str">
            <v>Budget &amp; Treasury Office/Not Required</v>
          </cell>
          <cell r="G36" t="str">
            <v>Function:Finance and Administration:Core Function:Finance</v>
          </cell>
        </row>
        <row r="37">
          <cell r="A37">
            <v>204023</v>
          </cell>
          <cell r="B37" t="str">
            <v>023</v>
          </cell>
          <cell r="C37" t="str">
            <v>DEBTORS MANAGEMENT</v>
          </cell>
          <cell r="D37" t="str">
            <v>Budget and Treasury Office</v>
          </cell>
          <cell r="E37" t="str">
            <v>0191</v>
          </cell>
          <cell r="F37" t="str">
            <v>Budget &amp; Treasury Office/Not Required</v>
          </cell>
          <cell r="G37" t="str">
            <v>Function:Finance and Administration:Core Function:Finance</v>
          </cell>
        </row>
        <row r="38">
          <cell r="A38">
            <v>204024</v>
          </cell>
          <cell r="B38" t="str">
            <v>024</v>
          </cell>
          <cell r="C38" t="str">
            <v>CUSTOMER CARE</v>
          </cell>
          <cell r="D38" t="str">
            <v>Budget and Treasury Office</v>
          </cell>
          <cell r="E38" t="str">
            <v>0191</v>
          </cell>
          <cell r="F38" t="str">
            <v>Budget &amp; Treasury Office/Not Required</v>
          </cell>
          <cell r="G38" t="str">
            <v>Function:Finance and Administration:Core Function:Finance</v>
          </cell>
        </row>
        <row r="39">
          <cell r="A39">
            <v>204025</v>
          </cell>
          <cell r="B39" t="str">
            <v>025</v>
          </cell>
          <cell r="C39" t="str">
            <v>LOSS CONTROL</v>
          </cell>
          <cell r="D39" t="str">
            <v>Budget and Treasury Office</v>
          </cell>
          <cell r="E39" t="str">
            <v>0191</v>
          </cell>
          <cell r="F39" t="str">
            <v>Budget &amp; Treasury Office/Not Required</v>
          </cell>
          <cell r="G39" t="str">
            <v>Function:Finance and Administration:Core Function:Asset Management</v>
          </cell>
        </row>
        <row r="40">
          <cell r="A40">
            <v>204026</v>
          </cell>
          <cell r="B40" t="str">
            <v>026</v>
          </cell>
          <cell r="C40" t="str">
            <v>ASSETS</v>
          </cell>
          <cell r="D40" t="str">
            <v>Budget and Treasury Office</v>
          </cell>
          <cell r="E40" t="str">
            <v>0191</v>
          </cell>
          <cell r="F40" t="str">
            <v>Budget &amp; Treasury Office/Not Required</v>
          </cell>
          <cell r="G40" t="str">
            <v>Function:Finance and Administration:Core Function:Asset Management</v>
          </cell>
        </row>
        <row r="41">
          <cell r="A41">
            <v>204027</v>
          </cell>
          <cell r="B41" t="str">
            <v>027</v>
          </cell>
          <cell r="C41" t="str">
            <v>BUDGET PLANNING</v>
          </cell>
          <cell r="D41" t="str">
            <v>Budget and Treasury Office</v>
          </cell>
          <cell r="E41" t="str">
            <v>0191</v>
          </cell>
          <cell r="F41" t="str">
            <v>Budget &amp; Treasury Office/Not Required</v>
          </cell>
          <cell r="G41" t="str">
            <v>Function:Finance and Administration:Core Function:Budget and Treasury Office</v>
          </cell>
        </row>
        <row r="42">
          <cell r="A42">
            <v>204028</v>
          </cell>
          <cell r="B42" t="str">
            <v>028</v>
          </cell>
          <cell r="C42" t="str">
            <v>VENDORS - INTERNAL P</v>
          </cell>
          <cell r="D42" t="str">
            <v>Budget and Treasury Office</v>
          </cell>
          <cell r="E42" t="str">
            <v>0191</v>
          </cell>
          <cell r="F42" t="str">
            <v>Budget &amp; Treasury Office/Not Required</v>
          </cell>
          <cell r="G42" t="str">
            <v>Function:Finance and Administration:Core Function:Budget and Treasury Office</v>
          </cell>
        </row>
        <row r="43">
          <cell r="A43">
            <v>204029</v>
          </cell>
          <cell r="B43" t="str">
            <v>029</v>
          </cell>
          <cell r="C43" t="str">
            <v>INTERNAL CONTROLS</v>
          </cell>
          <cell r="D43" t="str">
            <v>Budget and Treasury Office</v>
          </cell>
          <cell r="E43" t="str">
            <v>0191</v>
          </cell>
          <cell r="F43" t="str">
            <v>Budget &amp; Treasury Office/Not Required</v>
          </cell>
          <cell r="G43" t="str">
            <v>Function:Finance and Administration:Core Function:Finance</v>
          </cell>
        </row>
        <row r="44">
          <cell r="A44">
            <v>204032</v>
          </cell>
          <cell r="B44" t="str">
            <v>032</v>
          </cell>
          <cell r="C44" t="str">
            <v>COMPL &amp; REPORTNG</v>
          </cell>
          <cell r="D44" t="str">
            <v>Budget and Treasury Office</v>
          </cell>
          <cell r="E44" t="str">
            <v>0191</v>
          </cell>
          <cell r="F44" t="str">
            <v>Budget &amp; Treasury Office/Not Required</v>
          </cell>
          <cell r="G44" t="str">
            <v>Function:Finance and Administration:Core Function:Finance</v>
          </cell>
        </row>
        <row r="45">
          <cell r="A45">
            <v>204033</v>
          </cell>
          <cell r="B45" t="str">
            <v>033</v>
          </cell>
          <cell r="C45" t="str">
            <v>FINANCIAL PERFOMANCE</v>
          </cell>
          <cell r="D45" t="str">
            <v>Budget and Treasury Office</v>
          </cell>
          <cell r="E45" t="str">
            <v>0191</v>
          </cell>
          <cell r="F45" t="str">
            <v>Budget &amp; Treasury Office/Not Required</v>
          </cell>
          <cell r="G45" t="str">
            <v>Function:Finance and Administration:Core Function:Finance</v>
          </cell>
        </row>
        <row r="46">
          <cell r="A46">
            <v>204037</v>
          </cell>
          <cell r="B46" t="str">
            <v>037</v>
          </cell>
          <cell r="C46" t="str">
            <v>LOGISTIC</v>
          </cell>
          <cell r="D46" t="str">
            <v>Budget and Treasury Office</v>
          </cell>
          <cell r="E46" t="str">
            <v>0191</v>
          </cell>
          <cell r="F46" t="str">
            <v>Budget &amp; Treasury Office/Not Required</v>
          </cell>
          <cell r="G46" t="str">
            <v>Function:Finance and Administration:Core Function:Supply Chain Management</v>
          </cell>
        </row>
        <row r="47">
          <cell r="A47">
            <v>204039</v>
          </cell>
          <cell r="B47" t="str">
            <v>039</v>
          </cell>
          <cell r="C47" t="str">
            <v>FIN &amp; CASH MNGT</v>
          </cell>
          <cell r="D47" t="str">
            <v>Budget and Treasury Office</v>
          </cell>
          <cell r="E47" t="str">
            <v>0191</v>
          </cell>
          <cell r="F47" t="str">
            <v>Budget &amp; Treasury Office/Not Required</v>
          </cell>
          <cell r="G47" t="str">
            <v>Function:Finance and Administration:Core Function:Budget and Treasury Office</v>
          </cell>
        </row>
        <row r="48">
          <cell r="A48">
            <v>204040</v>
          </cell>
          <cell r="B48" t="str">
            <v>040</v>
          </cell>
          <cell r="C48" t="str">
            <v>INSURANCE MNGT</v>
          </cell>
          <cell r="D48" t="str">
            <v>Budget and Treasury Office</v>
          </cell>
          <cell r="E48" t="str">
            <v>0191</v>
          </cell>
          <cell r="F48" t="str">
            <v>Budget &amp; Treasury Office/Not Required</v>
          </cell>
          <cell r="G48" t="str">
            <v>Function:Finance and Administration:Core Function:Finance</v>
          </cell>
        </row>
        <row r="49">
          <cell r="A49">
            <v>204041</v>
          </cell>
          <cell r="B49" t="str">
            <v>041</v>
          </cell>
          <cell r="C49" t="str">
            <v>PAY OFFICE</v>
          </cell>
          <cell r="D49" t="str">
            <v>Budget and Treasury Office</v>
          </cell>
          <cell r="E49" t="str">
            <v>0191</v>
          </cell>
          <cell r="F49" t="str">
            <v>Budget &amp; Treasury Office/Not Required</v>
          </cell>
          <cell r="G49" t="str">
            <v>Function:Finance and Administration:Core Function:Finance</v>
          </cell>
        </row>
        <row r="50">
          <cell r="A50">
            <v>204043</v>
          </cell>
          <cell r="B50" t="str">
            <v>043</v>
          </cell>
          <cell r="C50" t="str">
            <v>CREDITORS</v>
          </cell>
          <cell r="D50" t="str">
            <v>Budget and Treasury Office</v>
          </cell>
          <cell r="E50" t="str">
            <v>0191</v>
          </cell>
          <cell r="F50" t="str">
            <v>Budget &amp; Treasury Office/Not Required</v>
          </cell>
          <cell r="G50" t="str">
            <v>Function:Finance and Administration:Core Function:Finance</v>
          </cell>
        </row>
        <row r="51">
          <cell r="A51">
            <v>204046</v>
          </cell>
          <cell r="B51" t="str">
            <v>046</v>
          </cell>
          <cell r="C51" t="str">
            <v>COMP ANALYSIS</v>
          </cell>
          <cell r="D51" t="str">
            <v>Budget and Treasury Office</v>
          </cell>
          <cell r="E51" t="str">
            <v>0191</v>
          </cell>
          <cell r="F51" t="str">
            <v>Budget &amp; Treasury Office/Not Required</v>
          </cell>
          <cell r="G51" t="str">
            <v>Function:Finance and Administration:Core Function:Finance</v>
          </cell>
        </row>
        <row r="52">
          <cell r="A52">
            <v>204048</v>
          </cell>
          <cell r="B52" t="str">
            <v>048</v>
          </cell>
          <cell r="C52" t="str">
            <v>BUDGET PLANNING_ IMP</v>
          </cell>
          <cell r="D52" t="str">
            <v>Budget and Treasury Office</v>
          </cell>
          <cell r="E52" t="str">
            <v>0191</v>
          </cell>
          <cell r="F52" t="str">
            <v>Budget &amp; Treasury Office/Not Required</v>
          </cell>
          <cell r="G52" t="str">
            <v>Function:Finance and Administration:Core Function:Budget and Treasury Office</v>
          </cell>
        </row>
        <row r="53">
          <cell r="A53">
            <v>204050</v>
          </cell>
          <cell r="B53" t="str">
            <v>050</v>
          </cell>
          <cell r="C53" t="str">
            <v>DEMAND &amp; ACQUISTION</v>
          </cell>
          <cell r="D53" t="str">
            <v>Budget and Treasury Office</v>
          </cell>
          <cell r="E53" t="str">
            <v>0191</v>
          </cell>
          <cell r="F53" t="str">
            <v>Budget &amp; Treasury Office/Not Required</v>
          </cell>
          <cell r="G53" t="str">
            <v>Function:Finance and Administration:Core Function:Supply Chain Management</v>
          </cell>
        </row>
        <row r="54">
          <cell r="A54">
            <v>204051</v>
          </cell>
          <cell r="B54" t="str">
            <v>051</v>
          </cell>
          <cell r="C54" t="str">
            <v>BIDS CNTRCTS &amp; MONIT</v>
          </cell>
          <cell r="D54" t="str">
            <v>Budget and Treasury Office</v>
          </cell>
          <cell r="E54" t="str">
            <v>0191</v>
          </cell>
          <cell r="F54" t="str">
            <v>Budget &amp; Treasury Office/Not Required</v>
          </cell>
          <cell r="G54" t="str">
            <v>Function:Finance and Administration:Core Function:Supply Chain Management</v>
          </cell>
        </row>
        <row r="55">
          <cell r="A55">
            <v>204061</v>
          </cell>
          <cell r="B55" t="str">
            <v>061</v>
          </cell>
          <cell r="C55" t="str">
            <v>FORESTRY - RES COST</v>
          </cell>
          <cell r="D55" t="str">
            <v>Budget and Treasury Office</v>
          </cell>
          <cell r="E55" t="str">
            <v>1404</v>
          </cell>
          <cell r="F55" t="str">
            <v>Other/Forestry</v>
          </cell>
          <cell r="G55" t="str">
            <v>Function:Other:Core Function:Forestry</v>
          </cell>
        </row>
        <row r="56">
          <cell r="A56">
            <v>204064</v>
          </cell>
          <cell r="B56" t="str">
            <v>064</v>
          </cell>
          <cell r="C56" t="str">
            <v>TRNSPRT - RES COST</v>
          </cell>
          <cell r="D56" t="str">
            <v>Budget and Treasury Office</v>
          </cell>
          <cell r="E56" t="str">
            <v>1101</v>
          </cell>
          <cell r="F56" t="str">
            <v>Road Transport/Roads</v>
          </cell>
          <cell r="G56" t="str">
            <v>Function:Road Transport:Core Function:Roads</v>
          </cell>
        </row>
        <row r="57">
          <cell r="A57">
            <v>204065</v>
          </cell>
          <cell r="B57" t="str">
            <v>065</v>
          </cell>
          <cell r="C57" t="str">
            <v>QUARRY - RES COST</v>
          </cell>
          <cell r="D57" t="str">
            <v>Budget and Treasury Office</v>
          </cell>
          <cell r="E57" t="str">
            <v>1101</v>
          </cell>
          <cell r="F57" t="str">
            <v>Road Transport/Roads</v>
          </cell>
          <cell r="G57" t="str">
            <v>Function:Road Transport:Core Function:Roads</v>
          </cell>
        </row>
        <row r="58">
          <cell r="A58">
            <v>204069</v>
          </cell>
          <cell r="B58" t="str">
            <v>069</v>
          </cell>
          <cell r="C58" t="str">
            <v>SOBANTU OFFICE</v>
          </cell>
          <cell r="D58" t="str">
            <v>Budget and Treasury Office</v>
          </cell>
          <cell r="E58" t="str">
            <v>1305</v>
          </cell>
          <cell r="F58" t="str">
            <v>Electricity /No Split Total</v>
          </cell>
          <cell r="G58" t="str">
            <v>Function:Energy Sources:Core Function:Electricity</v>
          </cell>
        </row>
        <row r="59">
          <cell r="A59">
            <v>204104</v>
          </cell>
          <cell r="B59" t="str">
            <v>104</v>
          </cell>
          <cell r="C59" t="str">
            <v>FINANCIAL MANAGER</v>
          </cell>
          <cell r="D59" t="str">
            <v>Budget and Treasury Office</v>
          </cell>
          <cell r="E59" t="str">
            <v>0191</v>
          </cell>
          <cell r="F59" t="str">
            <v>Budget &amp; Treasury Office/Not Required</v>
          </cell>
          <cell r="G59" t="str">
            <v>Function:Finance and Administration:Core Function:Budget and Treasury Office</v>
          </cell>
        </row>
        <row r="60">
          <cell r="A60">
            <v>204160</v>
          </cell>
          <cell r="B60" t="str">
            <v>160</v>
          </cell>
          <cell r="C60" t="str">
            <v>FLT MNGT TRNS &amp; PLNT</v>
          </cell>
          <cell r="D60" t="str">
            <v>Budget and Treasury Office</v>
          </cell>
          <cell r="E60" t="str">
            <v>0191</v>
          </cell>
          <cell r="F60" t="str">
            <v>Budget &amp; Treasury Office/Not Required</v>
          </cell>
          <cell r="G60" t="str">
            <v>Function:Finance and Administration:Core Function:Asset Management</v>
          </cell>
        </row>
        <row r="61">
          <cell r="A61">
            <v>204165</v>
          </cell>
          <cell r="B61" t="str">
            <v>165</v>
          </cell>
          <cell r="C61" t="str">
            <v>LOGISTIC-FUEL &amp; LUBR</v>
          </cell>
          <cell r="D61" t="str">
            <v>Budget and Treasury Office</v>
          </cell>
          <cell r="E61" t="str">
            <v>0191</v>
          </cell>
          <cell r="F61" t="str">
            <v>Budget &amp; Treasury Office/Not Required</v>
          </cell>
          <cell r="G61" t="str">
            <v>Function:Finance and Administration:Core Function:Supply Chain Management</v>
          </cell>
        </row>
        <row r="62">
          <cell r="A62">
            <v>204170</v>
          </cell>
          <cell r="B62" t="str">
            <v>170</v>
          </cell>
          <cell r="C62" t="str">
            <v>FLT MNGT HEAD OFFICE</v>
          </cell>
          <cell r="D62" t="str">
            <v>Budget and Treasury Office</v>
          </cell>
          <cell r="E62" t="str">
            <v>0191</v>
          </cell>
          <cell r="F62" t="str">
            <v>Budget &amp; Treasury Office/Not Required</v>
          </cell>
          <cell r="G62" t="str">
            <v>Function:Finance and Administration:Core Function:Asset Management</v>
          </cell>
        </row>
        <row r="63">
          <cell r="A63">
            <v>204240</v>
          </cell>
          <cell r="B63" t="str">
            <v>240</v>
          </cell>
          <cell r="C63" t="str">
            <v>REAL_EST&amp;VAL _MNGT</v>
          </cell>
          <cell r="D63" t="str">
            <v>Budget and Treasury Office</v>
          </cell>
          <cell r="E63" t="str">
            <v>0191</v>
          </cell>
          <cell r="F63" t="str">
            <v>Budget &amp; Treasury Office/Not Required</v>
          </cell>
          <cell r="G63" t="str">
            <v>Function:Finance and Administration:Core Function:Property Services</v>
          </cell>
        </row>
        <row r="64">
          <cell r="A64">
            <v>204242</v>
          </cell>
          <cell r="B64" t="str">
            <v>242</v>
          </cell>
          <cell r="C64" t="str">
            <v>REAL_EST&amp;VAL</v>
          </cell>
          <cell r="D64" t="str">
            <v>Budget and Treasury Office</v>
          </cell>
          <cell r="E64" t="str">
            <v>0191</v>
          </cell>
          <cell r="F64" t="str">
            <v>Budget &amp; Treasury Office/Not Required</v>
          </cell>
          <cell r="G64" t="str">
            <v>Function:Finance and Administration:Core Function:Property Services</v>
          </cell>
        </row>
        <row r="65">
          <cell r="A65">
            <v>204246</v>
          </cell>
          <cell r="B65" t="str">
            <v>246</v>
          </cell>
          <cell r="C65" t="str">
            <v>REAL_EST&amp;VAL_ADMIN</v>
          </cell>
          <cell r="D65" t="str">
            <v>Budget and Treasury Office</v>
          </cell>
          <cell r="E65" t="str">
            <v>0191</v>
          </cell>
          <cell r="F65" t="str">
            <v>Budget &amp; Treasury Office/Not Required</v>
          </cell>
          <cell r="G65" t="str">
            <v>Function:Finance and Administration:Core Function:Property Services</v>
          </cell>
        </row>
        <row r="66">
          <cell r="A66">
            <v>204825</v>
          </cell>
          <cell r="B66" t="str">
            <v>825</v>
          </cell>
          <cell r="C66" t="str">
            <v>SELF INSURANCE RES</v>
          </cell>
          <cell r="D66" t="str">
            <v>Budget and Treasury Office</v>
          </cell>
          <cell r="E66" t="str">
            <v>0191</v>
          </cell>
          <cell r="F66" t="str">
            <v>Budget &amp; Treasury Office/Not Required</v>
          </cell>
          <cell r="G66" t="str">
            <v>Function:Finance and Administration:Core Function:Budget and Treasury Office</v>
          </cell>
        </row>
        <row r="67">
          <cell r="A67">
            <v>204999</v>
          </cell>
          <cell r="B67" t="str">
            <v>999</v>
          </cell>
          <cell r="C67" t="str">
            <v>CASH &amp; BANK- DEFAULT</v>
          </cell>
          <cell r="D67" t="str">
            <v>Budget and Treasury Office</v>
          </cell>
          <cell r="E67" t="str">
            <v>0191</v>
          </cell>
          <cell r="F67" t="str">
            <v>Budget &amp; Treasury Office/Not Required</v>
          </cell>
          <cell r="G67" t="str">
            <v>Function:Finance and Administration:Core Function:Budget and Treasury Office</v>
          </cell>
        </row>
        <row r="68">
          <cell r="A68">
            <v>204075</v>
          </cell>
          <cell r="C68" t="str">
            <v>REVENUE - ENHANCEMENT</v>
          </cell>
          <cell r="D68" t="str">
            <v>Budget and Treasury Office</v>
          </cell>
          <cell r="E68" t="str">
            <v>0191</v>
          </cell>
          <cell r="F68" t="str">
            <v>Budget &amp; Treasury Office/Not Required</v>
          </cell>
          <cell r="G68" t="str">
            <v>Function:Finance and Administration:Core Function:Finance</v>
          </cell>
        </row>
        <row r="69">
          <cell r="A69" t="str">
            <v>CORPORATE</v>
          </cell>
          <cell r="B69" t="str">
            <v>ATE</v>
          </cell>
        </row>
        <row r="70">
          <cell r="A70">
            <v>302501</v>
          </cell>
          <cell r="B70" t="str">
            <v>501</v>
          </cell>
          <cell r="C70" t="str">
            <v>GM - CORP_SERV</v>
          </cell>
          <cell r="D70" t="str">
            <v>Corporate Services</v>
          </cell>
          <cell r="E70" t="str">
            <v>0202</v>
          </cell>
          <cell r="F70" t="str">
            <v>Corporate Services/Human Resources</v>
          </cell>
          <cell r="G70" t="str">
            <v>Function:Finance and Administration:Core Function:Human Resources</v>
          </cell>
        </row>
        <row r="71">
          <cell r="A71">
            <v>303070</v>
          </cell>
          <cell r="B71" t="str">
            <v>070</v>
          </cell>
          <cell r="C71" t="str">
            <v>HR - MNGT</v>
          </cell>
          <cell r="D71" t="str">
            <v>Corporate Services</v>
          </cell>
          <cell r="E71" t="str">
            <v>0202</v>
          </cell>
          <cell r="F71" t="str">
            <v>Corporate Services/Human Resources</v>
          </cell>
          <cell r="G71" t="str">
            <v>Function:Finance and Administration:Core Function:Human Resources</v>
          </cell>
        </row>
        <row r="72">
          <cell r="A72">
            <v>303075</v>
          </cell>
          <cell r="B72" t="str">
            <v>075</v>
          </cell>
          <cell r="C72" t="str">
            <v>ICT - MNGT</v>
          </cell>
          <cell r="D72" t="str">
            <v>Corporate Services</v>
          </cell>
          <cell r="E72" t="str">
            <v>0203</v>
          </cell>
          <cell r="F72" t="str">
            <v>Corporate Services/Information Technology</v>
          </cell>
          <cell r="G72" t="str">
            <v>Function:Finance and Administration:Core Function:Information Technology</v>
          </cell>
        </row>
        <row r="73">
          <cell r="A73">
            <v>303076</v>
          </cell>
          <cell r="B73" t="str">
            <v>076</v>
          </cell>
          <cell r="C73" t="str">
            <v>LEGAL SERV - MNGT</v>
          </cell>
          <cell r="D73" t="str">
            <v>Corporate Services</v>
          </cell>
          <cell r="E73" t="str">
            <v>0205</v>
          </cell>
          <cell r="F73" t="str">
            <v>Corporate Services/Other Admin</v>
          </cell>
          <cell r="G73" t="str">
            <v>Function:Finance and Administration:Core Function:Legal Services</v>
          </cell>
        </row>
        <row r="74">
          <cell r="A74">
            <v>303077</v>
          </cell>
          <cell r="B74" t="str">
            <v>077</v>
          </cell>
          <cell r="C74" t="str">
            <v>SECR &amp; AUX SER_MNGT</v>
          </cell>
          <cell r="D74" t="str">
            <v>Corporate Services</v>
          </cell>
          <cell r="E74" t="str">
            <v>0205</v>
          </cell>
          <cell r="F74" t="str">
            <v>Corporate Services/Other Admin</v>
          </cell>
          <cell r="G74" t="str">
            <v>Function:Finance and Administration:Core Function:Administrative and Corporate Support</v>
          </cell>
        </row>
        <row r="75">
          <cell r="A75">
            <v>304001</v>
          </cell>
          <cell r="B75" t="str">
            <v>001</v>
          </cell>
          <cell r="C75" t="str">
            <v>HR - SUSTAIN DEV</v>
          </cell>
          <cell r="D75" t="str">
            <v>Corporate Services</v>
          </cell>
          <cell r="E75" t="str">
            <v>0202</v>
          </cell>
          <cell r="F75" t="str">
            <v>Corporate Services/Human Resources</v>
          </cell>
          <cell r="G75" t="str">
            <v>Function:Finance and Administration:Core Function:Human Resources</v>
          </cell>
        </row>
        <row r="76">
          <cell r="A76">
            <v>304038</v>
          </cell>
          <cell r="B76" t="str">
            <v>038</v>
          </cell>
          <cell r="C76" t="str">
            <v>HR - FINANCE_CMO_COR</v>
          </cell>
          <cell r="D76" t="str">
            <v>Corporate Services</v>
          </cell>
          <cell r="E76" t="str">
            <v>0191</v>
          </cell>
          <cell r="F76" t="str">
            <v>Budget &amp; Treasury Office/Not Required</v>
          </cell>
          <cell r="G76" t="str">
            <v>Function:Finance and Administration:Core Function:Finance</v>
          </cell>
        </row>
        <row r="77">
          <cell r="A77">
            <v>304069</v>
          </cell>
          <cell r="B77" t="str">
            <v>069</v>
          </cell>
          <cell r="C77" t="str">
            <v>HR - COMM SERV</v>
          </cell>
          <cell r="D77" t="str">
            <v>Corporate Services</v>
          </cell>
          <cell r="E77" t="str">
            <v>0202</v>
          </cell>
          <cell r="F77" t="str">
            <v>Corporate Services/Human Resources</v>
          </cell>
          <cell r="G77" t="str">
            <v>Function:Finance and Administration:Core Function:Human Resources</v>
          </cell>
        </row>
        <row r="78">
          <cell r="A78">
            <v>304071</v>
          </cell>
          <cell r="B78" t="str">
            <v>071</v>
          </cell>
          <cell r="C78" t="str">
            <v>ICT - SECURITY</v>
          </cell>
          <cell r="D78" t="str">
            <v>Corporate Services</v>
          </cell>
          <cell r="E78" t="str">
            <v>0203</v>
          </cell>
          <cell r="F78" t="str">
            <v>Corporate Services/Information Technology</v>
          </cell>
          <cell r="G78" t="str">
            <v>Function:Finance and Administration:Core Function:Information Technology</v>
          </cell>
        </row>
        <row r="79">
          <cell r="A79">
            <v>304072</v>
          </cell>
          <cell r="B79" t="str">
            <v>072</v>
          </cell>
          <cell r="C79" t="str">
            <v>ICT - INFRASTRUCTURE</v>
          </cell>
          <cell r="D79" t="str">
            <v>Corporate Services</v>
          </cell>
          <cell r="E79" t="str">
            <v>0203</v>
          </cell>
          <cell r="F79" t="str">
            <v>Corporate Services/Information Technology</v>
          </cell>
          <cell r="G79" t="str">
            <v>Function:Finance and Administration:Core Function:Information Technology</v>
          </cell>
        </row>
        <row r="80">
          <cell r="A80">
            <v>304073</v>
          </cell>
          <cell r="B80" t="str">
            <v>073</v>
          </cell>
          <cell r="C80" t="str">
            <v>SYSTEMS ADMIN</v>
          </cell>
          <cell r="D80" t="str">
            <v>Corporate Services</v>
          </cell>
          <cell r="E80" t="str">
            <v>0203</v>
          </cell>
          <cell r="F80" t="str">
            <v>Corporate Services/Information Technology</v>
          </cell>
          <cell r="G80" t="str">
            <v>Function:Finance and Administration:Core Function:Information Technology</v>
          </cell>
        </row>
        <row r="81">
          <cell r="A81">
            <v>304074</v>
          </cell>
          <cell r="B81" t="str">
            <v>074</v>
          </cell>
          <cell r="C81" t="str">
            <v>BUS OPTIMISATION</v>
          </cell>
          <cell r="D81" t="str">
            <v>Corporate Services</v>
          </cell>
          <cell r="E81" t="str">
            <v>0203</v>
          </cell>
          <cell r="F81" t="str">
            <v>Corporate Services/Information Technology</v>
          </cell>
          <cell r="G81" t="str">
            <v>Function:Finance and Administration:Core Function:Information Technology</v>
          </cell>
        </row>
        <row r="82">
          <cell r="A82">
            <v>304103</v>
          </cell>
          <cell r="B82" t="str">
            <v>103</v>
          </cell>
          <cell r="C82" t="str">
            <v>HR - INFRASTR SERV</v>
          </cell>
          <cell r="D82" t="str">
            <v>Corporate Services</v>
          </cell>
          <cell r="E82" t="str">
            <v>0205</v>
          </cell>
          <cell r="F82" t="str">
            <v>Corporate Services/Other Admin</v>
          </cell>
          <cell r="G82" t="str">
            <v>Function:Finance and Administration:Core Function:Administrative and Corporate Support</v>
          </cell>
        </row>
        <row r="83">
          <cell r="A83">
            <v>304346</v>
          </cell>
          <cell r="B83" t="str">
            <v>346</v>
          </cell>
          <cell r="C83" t="str">
            <v>OCCUPATIONAL HEALTH</v>
          </cell>
          <cell r="D83" t="str">
            <v>Corporate Services</v>
          </cell>
          <cell r="E83" t="str">
            <v>0202</v>
          </cell>
          <cell r="F83" t="str">
            <v>Corporate Services/Human Resources</v>
          </cell>
          <cell r="G83" t="str">
            <v>Function:Finance and Administration:Core Function:Human Resources</v>
          </cell>
        </row>
        <row r="84">
          <cell r="A84">
            <v>304502</v>
          </cell>
          <cell r="B84" t="str">
            <v>502</v>
          </cell>
          <cell r="C84" t="str">
            <v>LEGAL SERVICES</v>
          </cell>
          <cell r="D84" t="str">
            <v>Corporate Services</v>
          </cell>
          <cell r="E84" t="str">
            <v>0205</v>
          </cell>
          <cell r="F84" t="str">
            <v>Corporate Services/Other Admin</v>
          </cell>
          <cell r="G84" t="str">
            <v>Function:Finance and Administration:Core Function:Legal Services</v>
          </cell>
        </row>
        <row r="85">
          <cell r="A85">
            <v>304505</v>
          </cell>
          <cell r="B85" t="str">
            <v>505</v>
          </cell>
          <cell r="C85" t="str">
            <v>ARCHIVS_RGSTRY &amp; INF</v>
          </cell>
          <cell r="D85" t="str">
            <v>Corporate Services</v>
          </cell>
          <cell r="E85" t="str">
            <v>0205</v>
          </cell>
          <cell r="F85" t="str">
            <v>Corporate Services/Other Admin</v>
          </cell>
          <cell r="G85" t="str">
            <v>Function:Finance and Administration:Core Function:Administrative and Corporate Support</v>
          </cell>
        </row>
        <row r="86">
          <cell r="A86">
            <v>304506</v>
          </cell>
          <cell r="B86" t="str">
            <v>506</v>
          </cell>
          <cell r="C86" t="str">
            <v>PRINTING</v>
          </cell>
          <cell r="D86" t="str">
            <v>Corporate Services</v>
          </cell>
          <cell r="E86" t="str">
            <v>0205</v>
          </cell>
          <cell r="F86" t="str">
            <v>Corporate Services/Other Admin</v>
          </cell>
          <cell r="G86" t="str">
            <v>Function:Finance and Administration:Core Function:Administrative and Corporate Support</v>
          </cell>
        </row>
        <row r="87">
          <cell r="A87">
            <v>304507</v>
          </cell>
          <cell r="B87" t="str">
            <v>507</v>
          </cell>
          <cell r="C87" t="str">
            <v>SECRETARIAT</v>
          </cell>
          <cell r="D87" t="str">
            <v>Corporate Services</v>
          </cell>
          <cell r="E87" t="str">
            <v>0205</v>
          </cell>
          <cell r="F87" t="str">
            <v>Corporate Services/Other Admin</v>
          </cell>
          <cell r="G87" t="str">
            <v>Function:Finance and Administration:Core Function:Administrative and Corporate Support</v>
          </cell>
        </row>
        <row r="88">
          <cell r="A88">
            <v>304525</v>
          </cell>
          <cell r="B88" t="str">
            <v>525</v>
          </cell>
          <cell r="C88" t="str">
            <v>PERSONNEL</v>
          </cell>
          <cell r="D88" t="str">
            <v>Corporate Services</v>
          </cell>
          <cell r="E88" t="str">
            <v>0202</v>
          </cell>
          <cell r="F88" t="str">
            <v>Corporate Services/Human Resources</v>
          </cell>
          <cell r="G88" t="str">
            <v>Function:Finance and Administration:Core Function:Human Resources</v>
          </cell>
        </row>
        <row r="89">
          <cell r="A89">
            <v>304526</v>
          </cell>
          <cell r="B89" t="str">
            <v>526</v>
          </cell>
          <cell r="C89" t="str">
            <v>ICT - PROJECTS</v>
          </cell>
          <cell r="D89" t="str">
            <v>Corporate Services</v>
          </cell>
          <cell r="E89" t="str">
            <v>0203</v>
          </cell>
          <cell r="F89" t="str">
            <v>Corporate Services/Information Technology</v>
          </cell>
          <cell r="G89" t="str">
            <v>Function:Finance and Administration:Core Function:Information Technology</v>
          </cell>
        </row>
        <row r="90">
          <cell r="A90">
            <v>304530</v>
          </cell>
          <cell r="B90" t="str">
            <v>530</v>
          </cell>
          <cell r="C90" t="str">
            <v>ORG DEV &amp; SKLS DEV</v>
          </cell>
          <cell r="D90" t="str">
            <v>Corporate Services</v>
          </cell>
          <cell r="E90" t="str">
            <v>0202</v>
          </cell>
          <cell r="F90" t="str">
            <v>Corporate Services/Human Resources</v>
          </cell>
          <cell r="G90" t="str">
            <v>Function:Finance and Administration:Core Function:Human Resources</v>
          </cell>
        </row>
        <row r="91">
          <cell r="A91" t="str">
            <v>COMMUNITY SERVICE</v>
          </cell>
          <cell r="B91" t="str">
            <v>ICE</v>
          </cell>
        </row>
        <row r="92">
          <cell r="A92">
            <v>402284</v>
          </cell>
          <cell r="B92" t="str">
            <v>284</v>
          </cell>
          <cell r="C92" t="str">
            <v>GM - COMMUNITY_SERV</v>
          </cell>
          <cell r="D92" t="str">
            <v>Community Services</v>
          </cell>
          <cell r="E92" t="str">
            <v>0102</v>
          </cell>
          <cell r="F92" t="str">
            <v>Executive &amp; Council/Municipal Manager</v>
          </cell>
          <cell r="G92" t="str">
            <v>Function:Executive and Council:Core Function:Municipal Manager, Town Secretary and Chief Executive</v>
          </cell>
        </row>
        <row r="93">
          <cell r="A93">
            <v>403059</v>
          </cell>
          <cell r="B93" t="str">
            <v>059</v>
          </cell>
          <cell r="C93" t="str">
            <v>AREA BASED - MNGT</v>
          </cell>
          <cell r="D93" t="str">
            <v>Community Services</v>
          </cell>
          <cell r="E93" t="str">
            <v>0191</v>
          </cell>
          <cell r="F93" t="str">
            <v>Budget &amp; Treasury Office/Not Required</v>
          </cell>
          <cell r="G93" t="str">
            <v>Function:Finance and Administration:Core Function:Administrative and Corporate Support</v>
          </cell>
        </row>
        <row r="94">
          <cell r="A94">
            <v>403066</v>
          </cell>
          <cell r="B94" t="str">
            <v>066</v>
          </cell>
          <cell r="C94" t="str">
            <v>PUB SAFE_ EM - MNGT</v>
          </cell>
          <cell r="D94" t="str">
            <v>Community Services</v>
          </cell>
          <cell r="E94" t="str">
            <v>0702</v>
          </cell>
          <cell r="F94" t="str">
            <v>Public Safety/Fire</v>
          </cell>
          <cell r="G94" t="str">
            <v>Function:Public Safety:Non-core Function:Fire Fighting and Protection</v>
          </cell>
        </row>
        <row r="95">
          <cell r="A95">
            <v>403067</v>
          </cell>
          <cell r="B95" t="str">
            <v>067</v>
          </cell>
          <cell r="C95" t="str">
            <v>REC &amp; FACILIT-MNGT</v>
          </cell>
          <cell r="D95" t="str">
            <v>Community Services</v>
          </cell>
          <cell r="E95" t="str">
            <v>0801</v>
          </cell>
          <cell r="F95" t="str">
            <v>Sport And Recreation/Not Required</v>
          </cell>
          <cell r="G95" t="str">
            <v>Function:Sport and Recreation:Core Function:Recreational Facilities</v>
          </cell>
        </row>
        <row r="96">
          <cell r="A96">
            <v>403068</v>
          </cell>
          <cell r="B96" t="str">
            <v>068</v>
          </cell>
          <cell r="C96" t="str">
            <v>WASTE MANAGEMENT</v>
          </cell>
          <cell r="D96" t="str">
            <v>Community Services</v>
          </cell>
          <cell r="E96" t="str">
            <v>1011</v>
          </cell>
          <cell r="F96" t="str">
            <v>Waste Management/Solid Waste</v>
          </cell>
          <cell r="G96" t="str">
            <v>Function:Waste Management:Core Function:Solid Waste Removal</v>
          </cell>
        </row>
        <row r="97">
          <cell r="A97">
            <v>403069</v>
          </cell>
          <cell r="B97" t="str">
            <v>069</v>
          </cell>
          <cell r="C97" t="str">
            <v>SPORTS AND RECREATION</v>
          </cell>
          <cell r="D97" t="str">
            <v>Community Services</v>
          </cell>
          <cell r="E97" t="str">
            <v>0801</v>
          </cell>
          <cell r="F97" t="str">
            <v>Sport And Recreation/Not Required</v>
          </cell>
          <cell r="G97" t="str">
            <v>Function:Sport and Recreation:Core Function:Recreational Facilities</v>
          </cell>
        </row>
        <row r="98">
          <cell r="A98">
            <v>403082</v>
          </cell>
          <cell r="B98" t="str">
            <v>082</v>
          </cell>
          <cell r="C98" t="str">
            <v>CHRTBL SOCIAL &amp; WLFR</v>
          </cell>
          <cell r="D98" t="str">
            <v>Community Services</v>
          </cell>
          <cell r="E98" t="str">
            <v>0507</v>
          </cell>
          <cell r="F98" t="str">
            <v>Community &amp; Social Services/Other Community</v>
          </cell>
          <cell r="G98" t="str">
            <v>Function:Community and Social Services:Non-core Function:Population Development</v>
          </cell>
        </row>
        <row r="99">
          <cell r="A99">
            <v>403084</v>
          </cell>
          <cell r="B99" t="str">
            <v>084</v>
          </cell>
          <cell r="C99" t="str">
            <v>RECREATNL &amp; SPORTING</v>
          </cell>
          <cell r="D99" t="str">
            <v>Community Services</v>
          </cell>
          <cell r="E99" t="str">
            <v>0507</v>
          </cell>
          <cell r="F99" t="str">
            <v>Community &amp; Social Services/Other Community</v>
          </cell>
          <cell r="G99" t="str">
            <v>Function:Community and Social Services:Non-core Function:Population Development</v>
          </cell>
        </row>
        <row r="100">
          <cell r="A100">
            <v>403086</v>
          </cell>
          <cell r="B100" t="str">
            <v>086</v>
          </cell>
          <cell r="C100" t="str">
            <v>GRANT IN AID</v>
          </cell>
          <cell r="D100" t="str">
            <v>Community Services</v>
          </cell>
          <cell r="E100" t="str">
            <v>0507</v>
          </cell>
          <cell r="F100" t="str">
            <v>Community &amp; Social Services/Other Community</v>
          </cell>
          <cell r="G100" t="str">
            <v>Function:Community and Social Services:Non-core Function:Population Development</v>
          </cell>
        </row>
        <row r="101">
          <cell r="A101">
            <v>403243</v>
          </cell>
          <cell r="B101" t="str">
            <v>243</v>
          </cell>
          <cell r="C101" t="str">
            <v>COMMUNITY HALLS</v>
          </cell>
          <cell r="D101" t="str">
            <v>Community Services</v>
          </cell>
          <cell r="E101" t="str">
            <v>0503</v>
          </cell>
          <cell r="F101" t="str">
            <v>Comm. &amp; Social/Community Halls and Facilities</v>
          </cell>
          <cell r="G101" t="str">
            <v>Function:Community and Social Services:Core Function:Community Halls and Facilities</v>
          </cell>
        </row>
        <row r="102">
          <cell r="A102">
            <v>403552</v>
          </cell>
          <cell r="B102" t="str">
            <v>552</v>
          </cell>
          <cell r="C102" t="str">
            <v>CORP STRTG PLN</v>
          </cell>
          <cell r="D102" t="str">
            <v>Community Services</v>
          </cell>
          <cell r="E102" t="str">
            <v>0302</v>
          </cell>
          <cell r="F102" t="str">
            <v>Planning and Development/Town Planning/Building Enforcement</v>
          </cell>
          <cell r="G102" t="str">
            <v>Function:Planning and Development:Core Function:Town Planning, Building Regulations and Enforcement, and City Engineer</v>
          </cell>
        </row>
        <row r="103">
          <cell r="A103">
            <v>403553</v>
          </cell>
          <cell r="B103" t="str">
            <v>553</v>
          </cell>
          <cell r="C103" t="str">
            <v>AREA BASED - MNGT</v>
          </cell>
          <cell r="D103" t="str">
            <v>Community Services</v>
          </cell>
          <cell r="E103" t="str">
            <v>0507</v>
          </cell>
          <cell r="F103" t="str">
            <v>Community &amp; Social Services/Other Community</v>
          </cell>
          <cell r="G103" t="str">
            <v>Function:Community and Social Services:Non-core Function:Population Development</v>
          </cell>
        </row>
        <row r="104">
          <cell r="A104">
            <v>404062</v>
          </cell>
          <cell r="B104" t="str">
            <v>062</v>
          </cell>
          <cell r="C104" t="str">
            <v>NATAL SOCIETY LIBRARY</v>
          </cell>
          <cell r="D104" t="str">
            <v>Community Services</v>
          </cell>
          <cell r="E104" t="str">
            <v>0501</v>
          </cell>
          <cell r="F104" t="str">
            <v>Comm. &amp; Social/Libraries and Archives</v>
          </cell>
          <cell r="G104" t="str">
            <v>Function:Community and Social Services:Core Function:Libraries and Archives</v>
          </cell>
        </row>
        <row r="105">
          <cell r="A105">
            <v>404102</v>
          </cell>
          <cell r="B105" t="str">
            <v>102</v>
          </cell>
          <cell r="C105" t="str">
            <v>BLDNG &amp; FACILS MNGT</v>
          </cell>
          <cell r="D105" t="str">
            <v>Community Services</v>
          </cell>
          <cell r="E105" t="str">
            <v>0191</v>
          </cell>
          <cell r="F105" t="str">
            <v>Budget &amp; Treasury Office/Not Required</v>
          </cell>
          <cell r="G105" t="str">
            <v>Function:Finance and Administration:Core Function:Marketing, Customer Relations, Publicity and Media Co-ordination</v>
          </cell>
        </row>
        <row r="106">
          <cell r="A106">
            <v>404106</v>
          </cell>
          <cell r="B106" t="str">
            <v>106</v>
          </cell>
          <cell r="C106" t="str">
            <v>MUNICIPAL OFFICES</v>
          </cell>
          <cell r="D106" t="str">
            <v>Community Services</v>
          </cell>
          <cell r="E106" t="str">
            <v>0191</v>
          </cell>
          <cell r="F106" t="str">
            <v>Budget &amp; Treasury Office/Not Required</v>
          </cell>
          <cell r="G106" t="str">
            <v>Function:Finance and Administration:Core Function:Property Services</v>
          </cell>
        </row>
        <row r="107">
          <cell r="A107">
            <v>404117</v>
          </cell>
          <cell r="B107" t="str">
            <v>117</v>
          </cell>
          <cell r="C107" t="str">
            <v>EAST_ASHBRTON_CNTRL</v>
          </cell>
          <cell r="D107" t="str">
            <v>Community Services</v>
          </cell>
          <cell r="E107" t="str">
            <v>0191</v>
          </cell>
          <cell r="F107" t="str">
            <v>Budget &amp; Treasury Office/Not Required</v>
          </cell>
          <cell r="G107" t="str">
            <v>Function:Finance and Administration:Core Function:Administrative and Corporate Support</v>
          </cell>
        </row>
        <row r="108">
          <cell r="A108">
            <v>404118</v>
          </cell>
          <cell r="B108" t="str">
            <v>118</v>
          </cell>
          <cell r="C108" t="str">
            <v>NORTHERN</v>
          </cell>
          <cell r="D108" t="str">
            <v>Community Services</v>
          </cell>
          <cell r="E108" t="str">
            <v>0191</v>
          </cell>
          <cell r="F108" t="str">
            <v>Budget &amp; Treasury Office/Not Required</v>
          </cell>
          <cell r="G108" t="str">
            <v>Function:Finance and Administration:Core Function:Administrative and Corporate Support</v>
          </cell>
        </row>
        <row r="109">
          <cell r="A109">
            <v>404119</v>
          </cell>
          <cell r="B109" t="str">
            <v>119</v>
          </cell>
          <cell r="C109" t="str">
            <v>IMBALI</v>
          </cell>
          <cell r="D109" t="str">
            <v>Community Services</v>
          </cell>
          <cell r="E109" t="str">
            <v>0191</v>
          </cell>
          <cell r="F109" t="str">
            <v>Budget &amp; Treasury Office/Not Required</v>
          </cell>
          <cell r="G109" t="str">
            <v>Function:Finance and Administration:Core Function:Administrative and Corporate Support</v>
          </cell>
        </row>
        <row r="110">
          <cell r="A110">
            <v>404120</v>
          </cell>
          <cell r="B110" t="str">
            <v>120</v>
          </cell>
          <cell r="C110" t="str">
            <v>EDENDALE</v>
          </cell>
          <cell r="D110" t="str">
            <v>Community Services</v>
          </cell>
          <cell r="E110" t="str">
            <v>0191</v>
          </cell>
          <cell r="F110" t="str">
            <v>Budget &amp; Treasury Office/Not Required</v>
          </cell>
          <cell r="G110" t="str">
            <v>Function:Finance and Administration:Core Function:Administrative and Corporate Support</v>
          </cell>
        </row>
        <row r="111">
          <cell r="A111">
            <v>404121</v>
          </cell>
          <cell r="B111" t="str">
            <v>121</v>
          </cell>
          <cell r="C111" t="str">
            <v>VULINDLELA</v>
          </cell>
          <cell r="D111" t="str">
            <v>Community Services</v>
          </cell>
          <cell r="E111" t="str">
            <v>0191</v>
          </cell>
          <cell r="F111" t="str">
            <v>Budget &amp; Treasury Office/Not Required</v>
          </cell>
          <cell r="G111" t="str">
            <v>Function:Finance and Administration:Core Function:Administrative and Corporate Support</v>
          </cell>
        </row>
        <row r="112">
          <cell r="A112">
            <v>404122</v>
          </cell>
          <cell r="B112" t="str">
            <v>122</v>
          </cell>
          <cell r="C112" t="str">
            <v>SOBANTU HALL</v>
          </cell>
          <cell r="D112" t="str">
            <v>Community Services</v>
          </cell>
          <cell r="E112" t="str">
            <v>0503</v>
          </cell>
          <cell r="F112" t="str">
            <v>Comm. &amp; Social/Community Halls and Facilities</v>
          </cell>
          <cell r="G112" t="str">
            <v>Function:Community and Social Services:Core Function:Community Halls and Facilities</v>
          </cell>
        </row>
        <row r="113">
          <cell r="A113">
            <v>404123</v>
          </cell>
          <cell r="B113" t="str">
            <v>123</v>
          </cell>
          <cell r="C113" t="str">
            <v>CITY HALL</v>
          </cell>
          <cell r="D113" t="str">
            <v>Community Services</v>
          </cell>
          <cell r="E113" t="str">
            <v>0503</v>
          </cell>
          <cell r="F113" t="str">
            <v>Comm. &amp; Social/Community Halls and Facilities</v>
          </cell>
          <cell r="G113" t="str">
            <v>Function:Community and Social Services:Core Function:Community Halls and Facilities</v>
          </cell>
        </row>
        <row r="114">
          <cell r="A114">
            <v>404124</v>
          </cell>
          <cell r="B114" t="str">
            <v>124</v>
          </cell>
          <cell r="C114" t="str">
            <v>A F WOOD HALL</v>
          </cell>
          <cell r="D114" t="str">
            <v>Community Services</v>
          </cell>
          <cell r="E114" t="str">
            <v>0503</v>
          </cell>
          <cell r="F114" t="str">
            <v>Comm. &amp; Social/Community Halls and Facilities</v>
          </cell>
          <cell r="G114" t="str">
            <v>Function:Community and Social Services:Core Function:Community Halls and Facilities</v>
          </cell>
        </row>
        <row r="115">
          <cell r="A115">
            <v>404125</v>
          </cell>
          <cell r="B115" t="str">
            <v>125</v>
          </cell>
          <cell r="C115" t="str">
            <v>GRANGE HALL</v>
          </cell>
          <cell r="D115" t="str">
            <v>Community Services</v>
          </cell>
          <cell r="E115" t="str">
            <v>0503</v>
          </cell>
          <cell r="F115" t="str">
            <v>Comm. &amp; Social/Community Halls and Facilities</v>
          </cell>
          <cell r="G115" t="str">
            <v>Function:Community and Social Services:Core Function:Community Halls and Facilities</v>
          </cell>
        </row>
        <row r="116">
          <cell r="A116">
            <v>404126</v>
          </cell>
          <cell r="B116" t="str">
            <v>126</v>
          </cell>
          <cell r="C116" t="str">
            <v>WINSTON CHURCHILL THEATRE</v>
          </cell>
          <cell r="D116" t="str">
            <v>Community Services</v>
          </cell>
          <cell r="E116" t="str">
            <v>0503</v>
          </cell>
          <cell r="F116" t="str">
            <v>Comm. &amp; Social/Community Halls and Facilities</v>
          </cell>
          <cell r="G116" t="str">
            <v>Function:Community and Social Services:Core Function:Theatres</v>
          </cell>
        </row>
        <row r="117">
          <cell r="A117">
            <v>404127</v>
          </cell>
          <cell r="B117" t="str">
            <v>127</v>
          </cell>
          <cell r="C117" t="str">
            <v>ASHBURTON HALL</v>
          </cell>
          <cell r="D117" t="str">
            <v>Community Services</v>
          </cell>
          <cell r="E117" t="str">
            <v>0503</v>
          </cell>
          <cell r="F117" t="str">
            <v>Comm. &amp; Social/Community Halls and Facilities</v>
          </cell>
          <cell r="G117" t="str">
            <v>Function:Community and Social Services:Core Function:Community Halls and Facilities</v>
          </cell>
        </row>
        <row r="118">
          <cell r="A118">
            <v>404128</v>
          </cell>
          <cell r="B118" t="str">
            <v>128</v>
          </cell>
          <cell r="C118" t="str">
            <v>BOMBAY ROAD/ CIVIC HALL</v>
          </cell>
          <cell r="D118" t="str">
            <v>Community Services</v>
          </cell>
          <cell r="E118" t="str">
            <v>0503</v>
          </cell>
          <cell r="F118" t="str">
            <v>Comm. &amp; Social/Community Halls and Facilities</v>
          </cell>
          <cell r="G118" t="str">
            <v>Function:Community and Social Services:Core Function:Community Halls and Facilities</v>
          </cell>
        </row>
        <row r="119">
          <cell r="A119">
            <v>404129</v>
          </cell>
          <cell r="B119" t="str">
            <v>129</v>
          </cell>
          <cell r="C119" t="str">
            <v>WOODLANDS HALL</v>
          </cell>
          <cell r="D119" t="str">
            <v>Community Services</v>
          </cell>
          <cell r="E119" t="str">
            <v>0503</v>
          </cell>
          <cell r="F119" t="str">
            <v>Comm. &amp; Social/Community Halls and Facilities</v>
          </cell>
          <cell r="G119" t="str">
            <v>Function:Community and Social Services:Core Function:Community Halls and Facilities</v>
          </cell>
        </row>
        <row r="120">
          <cell r="A120">
            <v>404130</v>
          </cell>
          <cell r="B120" t="str">
            <v>130</v>
          </cell>
          <cell r="C120" t="str">
            <v>EASTWOOD HALL</v>
          </cell>
          <cell r="D120" t="str">
            <v>Community Services</v>
          </cell>
          <cell r="E120" t="str">
            <v>0503</v>
          </cell>
          <cell r="F120" t="str">
            <v>Comm. &amp; Social/Community Halls and Facilities</v>
          </cell>
          <cell r="G120" t="str">
            <v>Function:Community and Social Services:Core Function:Community Halls and Facilities</v>
          </cell>
        </row>
        <row r="121">
          <cell r="A121">
            <v>404131</v>
          </cell>
          <cell r="B121" t="str">
            <v>131</v>
          </cell>
          <cell r="C121" t="str">
            <v>TRURO HALL</v>
          </cell>
          <cell r="D121" t="str">
            <v>Community Services</v>
          </cell>
          <cell r="E121" t="str">
            <v>0503</v>
          </cell>
          <cell r="F121" t="str">
            <v>Comm. &amp; Social/Community Halls and Facilities</v>
          </cell>
          <cell r="G121" t="str">
            <v>Function:Community and Social Services:Core Function:Community Halls and Facilities</v>
          </cell>
        </row>
        <row r="122">
          <cell r="A122">
            <v>404132</v>
          </cell>
          <cell r="B122" t="str">
            <v>132</v>
          </cell>
          <cell r="C122" t="str">
            <v>IMBALI HALL</v>
          </cell>
          <cell r="D122" t="str">
            <v>Community Services</v>
          </cell>
          <cell r="E122" t="str">
            <v>0503</v>
          </cell>
          <cell r="F122" t="str">
            <v>Comm. &amp; Social/Community Halls and Facilities</v>
          </cell>
          <cell r="G122" t="str">
            <v>Function:Community and Social Services:Core Function:Community Halls and Facilities</v>
          </cell>
        </row>
        <row r="123">
          <cell r="A123">
            <v>404133</v>
          </cell>
          <cell r="B123" t="str">
            <v>133</v>
          </cell>
          <cell r="C123" t="str">
            <v>ASHDOWN HALL</v>
          </cell>
          <cell r="D123" t="str">
            <v>Community Services</v>
          </cell>
          <cell r="E123" t="str">
            <v>0503</v>
          </cell>
          <cell r="F123" t="str">
            <v>Comm. &amp; Social/Community Halls and Facilities</v>
          </cell>
          <cell r="G123" t="str">
            <v>Function:Community and Social Services:Core Function:Community Halls and Facilities</v>
          </cell>
        </row>
        <row r="124">
          <cell r="A124">
            <v>404134</v>
          </cell>
          <cell r="B124" t="str">
            <v>134</v>
          </cell>
          <cell r="C124" t="str">
            <v>PLESSISLAER HALL</v>
          </cell>
          <cell r="D124" t="str">
            <v>Community Services</v>
          </cell>
          <cell r="E124" t="str">
            <v>0503</v>
          </cell>
          <cell r="F124" t="str">
            <v>Comm. &amp; Social/Community Halls and Facilities</v>
          </cell>
          <cell r="G124" t="str">
            <v>Function:Community and Social Services:Core Function:Community Halls and Facilities</v>
          </cell>
        </row>
        <row r="125">
          <cell r="A125">
            <v>404135</v>
          </cell>
          <cell r="B125" t="str">
            <v>135</v>
          </cell>
          <cell r="C125" t="str">
            <v>UNIT J HALL</v>
          </cell>
          <cell r="D125" t="str">
            <v>Community Services</v>
          </cell>
          <cell r="E125" t="str">
            <v>0503</v>
          </cell>
          <cell r="F125" t="str">
            <v>Comm. &amp; Social/Community Halls and Facilities</v>
          </cell>
          <cell r="G125" t="str">
            <v>Function:Community and Social Services:Core Function:Community Halls and Facilities</v>
          </cell>
        </row>
        <row r="126">
          <cell r="A126">
            <v>404136</v>
          </cell>
          <cell r="B126" t="str">
            <v>136</v>
          </cell>
          <cell r="C126" t="str">
            <v>UNIT N HALL</v>
          </cell>
          <cell r="D126" t="str">
            <v>Community Services</v>
          </cell>
          <cell r="E126" t="str">
            <v>0503</v>
          </cell>
          <cell r="F126" t="str">
            <v>Comm. &amp; Social/Community Halls and Facilities</v>
          </cell>
          <cell r="G126" t="str">
            <v>Function:Community and Social Services:Core Function:Community Halls and Facilities</v>
          </cell>
        </row>
        <row r="127">
          <cell r="A127">
            <v>404137</v>
          </cell>
          <cell r="B127" t="str">
            <v>137</v>
          </cell>
          <cell r="C127" t="str">
            <v>UNIT S HALL</v>
          </cell>
          <cell r="D127" t="str">
            <v>Community Services</v>
          </cell>
          <cell r="E127" t="str">
            <v>0503</v>
          </cell>
          <cell r="F127" t="str">
            <v>Comm. &amp; Social/Community Halls and Facilities</v>
          </cell>
          <cell r="G127" t="str">
            <v>Function:Community and Social Services:Core Function:Community Halls and Facilities</v>
          </cell>
        </row>
        <row r="128">
          <cell r="A128">
            <v>404138</v>
          </cell>
          <cell r="B128" t="str">
            <v>138</v>
          </cell>
          <cell r="C128" t="str">
            <v>GEORGE TOWN HALL</v>
          </cell>
          <cell r="D128" t="str">
            <v>Community Services</v>
          </cell>
          <cell r="E128" t="str">
            <v>0503</v>
          </cell>
          <cell r="F128" t="str">
            <v>Comm. &amp; Social/Community Halls and Facilities</v>
          </cell>
          <cell r="G128" t="str">
            <v>Function:Community and Social Services:Core Function:Community Halls and Facilities</v>
          </cell>
        </row>
        <row r="129">
          <cell r="A129">
            <v>404139</v>
          </cell>
          <cell r="B129" t="str">
            <v>139</v>
          </cell>
          <cell r="C129" t="str">
            <v>VULINDELA HALLS</v>
          </cell>
          <cell r="D129" t="str">
            <v>Community Services</v>
          </cell>
          <cell r="E129" t="str">
            <v>0503</v>
          </cell>
          <cell r="F129" t="str">
            <v>Comm. &amp; Social/Community Halls and Facilities</v>
          </cell>
          <cell r="G129" t="str">
            <v>Function:Community and Social Services:Core Function:Community Halls and Facilities</v>
          </cell>
        </row>
        <row r="130">
          <cell r="A130">
            <v>404140</v>
          </cell>
          <cell r="B130" t="str">
            <v>140</v>
          </cell>
          <cell r="C130" t="str">
            <v>SPORTS HALLS</v>
          </cell>
          <cell r="D130" t="str">
            <v>Community Services</v>
          </cell>
          <cell r="E130" t="str">
            <v>0503</v>
          </cell>
          <cell r="F130" t="str">
            <v>Comm. &amp; Social/Community Halls and Facilities</v>
          </cell>
          <cell r="G130" t="str">
            <v>Function:Community and Social Services:Core Function:Community Halls and Facilities</v>
          </cell>
        </row>
        <row r="131">
          <cell r="A131">
            <v>404141</v>
          </cell>
          <cell r="B131" t="str">
            <v>141</v>
          </cell>
          <cell r="C131" t="str">
            <v>SINATHINGI HALL</v>
          </cell>
          <cell r="D131" t="str">
            <v>Community Services</v>
          </cell>
          <cell r="E131" t="str">
            <v>0503</v>
          </cell>
          <cell r="F131" t="str">
            <v>Comm. &amp; Social/Community Halls and Facilities</v>
          </cell>
          <cell r="G131" t="str">
            <v>Function:Community and Social Services:Core Function:Community Halls and Facilities</v>
          </cell>
        </row>
        <row r="132">
          <cell r="A132">
            <v>404142</v>
          </cell>
          <cell r="B132" t="str">
            <v>142</v>
          </cell>
          <cell r="C132" t="str">
            <v>NOSHEZI HALL</v>
          </cell>
          <cell r="D132" t="str">
            <v>Community Services</v>
          </cell>
          <cell r="E132" t="str">
            <v>0503</v>
          </cell>
          <cell r="F132" t="str">
            <v>Comm. &amp; Social/Community Halls and Facilities</v>
          </cell>
          <cell r="G132" t="str">
            <v>Function:Community and Social Services:Core Function:Community Halls and Facilities</v>
          </cell>
        </row>
        <row r="133">
          <cell r="A133">
            <v>404144</v>
          </cell>
          <cell r="B133" t="str">
            <v>144</v>
          </cell>
          <cell r="C133" t="str">
            <v>ANIMAL CARE AND DISEASES</v>
          </cell>
          <cell r="D133" t="str">
            <v>Community Services</v>
          </cell>
          <cell r="E133" t="str">
            <v>0507</v>
          </cell>
          <cell r="F133" t="str">
            <v>Community &amp; Social Services/Other Community</v>
          </cell>
          <cell r="G133" t="str">
            <v>Function:Community and Social Services:Core Function:Animal Care and Diseases</v>
          </cell>
        </row>
        <row r="134">
          <cell r="A134">
            <v>404166</v>
          </cell>
          <cell r="B134" t="str">
            <v>166</v>
          </cell>
          <cell r="C134" t="str">
            <v>BULD &amp; FACILTS MNGT</v>
          </cell>
          <cell r="D134" t="str">
            <v>Community Services</v>
          </cell>
          <cell r="E134" t="str">
            <v>0191</v>
          </cell>
          <cell r="F134" t="str">
            <v>Budget &amp; Treasury Office/Not Required</v>
          </cell>
          <cell r="G134" t="str">
            <v>Function:Finance and Administration:Core Function:Property Services</v>
          </cell>
        </row>
        <row r="135">
          <cell r="A135">
            <v>404173</v>
          </cell>
          <cell r="B135" t="str">
            <v>173</v>
          </cell>
          <cell r="C135" t="str">
            <v>MUNCPAL BUS ENTITIES</v>
          </cell>
          <cell r="D135" t="str">
            <v>Community Services</v>
          </cell>
          <cell r="E135" t="str">
            <v>1011</v>
          </cell>
          <cell r="F135" t="str">
            <v>Waste Management/Solid Waste</v>
          </cell>
          <cell r="G135" t="str">
            <v>Function:Waste Management:Core Function:Solid Waste Removal</v>
          </cell>
        </row>
        <row r="136">
          <cell r="A136">
            <v>404174</v>
          </cell>
          <cell r="B136" t="str">
            <v>174</v>
          </cell>
          <cell r="C136" t="str">
            <v>TWN PLANNG &amp; ENV ADM</v>
          </cell>
          <cell r="D136" t="str">
            <v>Community Services</v>
          </cell>
          <cell r="E136" t="str">
            <v>1011</v>
          </cell>
          <cell r="F136" t="str">
            <v>Waste Management/Solid Waste</v>
          </cell>
          <cell r="G136" t="str">
            <v>Function:Waste Management:Core Function:Solid Waste Removal</v>
          </cell>
        </row>
        <row r="137">
          <cell r="A137">
            <v>404180</v>
          </cell>
          <cell r="B137" t="str">
            <v>180</v>
          </cell>
          <cell r="C137" t="str">
            <v>STREET CLEANING</v>
          </cell>
          <cell r="D137" t="str">
            <v>Community Services</v>
          </cell>
          <cell r="E137" t="str">
            <v>1011</v>
          </cell>
          <cell r="F137" t="str">
            <v>Waste Management/Solid Waste</v>
          </cell>
          <cell r="G137" t="str">
            <v>Function:Waste Management:Core Function:Solid Waste Removal</v>
          </cell>
        </row>
        <row r="138">
          <cell r="A138">
            <v>404181</v>
          </cell>
          <cell r="B138" t="str">
            <v>181</v>
          </cell>
          <cell r="C138" t="str">
            <v>PUBLIC CONVENIENCES</v>
          </cell>
          <cell r="D138" t="str">
            <v>Community Services</v>
          </cell>
          <cell r="E138" t="str">
            <v>1003</v>
          </cell>
          <cell r="F138" t="str">
            <v>Waste Water Management/Public Toilets</v>
          </cell>
          <cell r="G138" t="str">
            <v>Function:Waste Water Management:Core Function:Public Toilets</v>
          </cell>
        </row>
        <row r="139">
          <cell r="A139">
            <v>404182</v>
          </cell>
          <cell r="B139" t="str">
            <v>182</v>
          </cell>
          <cell r="C139" t="str">
            <v>ENVIROMENTAL MNGT</v>
          </cell>
          <cell r="D139" t="str">
            <v>Community Services</v>
          </cell>
          <cell r="E139" t="str">
            <v>1011</v>
          </cell>
          <cell r="F139" t="str">
            <v>Waste Management/Solid Waste</v>
          </cell>
          <cell r="G139" t="str">
            <v>Function:Waste Management:Core Function:Solid Waste Removal</v>
          </cell>
        </row>
        <row r="140">
          <cell r="A140">
            <v>404183</v>
          </cell>
          <cell r="B140" t="str">
            <v>183</v>
          </cell>
          <cell r="C140" t="str">
            <v>CONTAINER SERVICE</v>
          </cell>
          <cell r="D140" t="str">
            <v>Community Services</v>
          </cell>
          <cell r="E140" t="str">
            <v>1011</v>
          </cell>
          <cell r="F140" t="str">
            <v>Waste Management/Solid Waste</v>
          </cell>
          <cell r="G140" t="str">
            <v>Function:Waste Management:Core Function:Solid Waste Removal</v>
          </cell>
        </row>
        <row r="141">
          <cell r="A141">
            <v>404184</v>
          </cell>
          <cell r="B141" t="str">
            <v>184</v>
          </cell>
          <cell r="C141" t="str">
            <v>GARDEN CENTRES</v>
          </cell>
          <cell r="D141" t="str">
            <v>Community Services</v>
          </cell>
          <cell r="E141" t="str">
            <v>1011</v>
          </cell>
          <cell r="F141" t="str">
            <v>Waste Management/Solid Waste</v>
          </cell>
          <cell r="G141" t="str">
            <v>Function:Waste Management:Core Function:Solid Waste Removal</v>
          </cell>
        </row>
        <row r="142">
          <cell r="A142">
            <v>404185</v>
          </cell>
          <cell r="B142" t="str">
            <v>185</v>
          </cell>
          <cell r="C142" t="str">
            <v>LANDFILL SITE</v>
          </cell>
          <cell r="D142" t="str">
            <v>Community Services</v>
          </cell>
          <cell r="E142" t="str">
            <v>1011</v>
          </cell>
          <cell r="F142" t="str">
            <v>Waste Management/Solid Waste</v>
          </cell>
          <cell r="G142" t="str">
            <v>Function:Waste Management:Core Function:Solid Waste Disposal (Landfill Sites)</v>
          </cell>
        </row>
        <row r="143">
          <cell r="A143">
            <v>404186</v>
          </cell>
          <cell r="B143" t="str">
            <v>186</v>
          </cell>
          <cell r="C143" t="str">
            <v>GENERAL - WASTE MNGT</v>
          </cell>
          <cell r="D143" t="str">
            <v>Community Services</v>
          </cell>
          <cell r="E143" t="str">
            <v>1011</v>
          </cell>
          <cell r="F143" t="str">
            <v>Waste Management/Solid Waste</v>
          </cell>
          <cell r="G143" t="str">
            <v>Function:Waste Management:Core Function:Solid Waste Removal</v>
          </cell>
        </row>
        <row r="144">
          <cell r="A144">
            <v>404187</v>
          </cell>
          <cell r="B144" t="str">
            <v>187</v>
          </cell>
          <cell r="C144" t="str">
            <v>ILLEGAL DUMPING</v>
          </cell>
          <cell r="D144" t="str">
            <v>Community Services</v>
          </cell>
          <cell r="E144" t="str">
            <v>1011</v>
          </cell>
          <cell r="F144" t="str">
            <v>Waste Management/Solid Waste</v>
          </cell>
          <cell r="G144" t="str">
            <v>Function:Waste Management:Core Function:Solid Waste Removal</v>
          </cell>
        </row>
        <row r="145">
          <cell r="A145">
            <v>404220</v>
          </cell>
          <cell r="B145" t="str">
            <v>220</v>
          </cell>
          <cell r="C145" t="str">
            <v>OFFICES</v>
          </cell>
          <cell r="D145" t="str">
            <v>Community Services</v>
          </cell>
          <cell r="E145" t="str">
            <v>0191</v>
          </cell>
          <cell r="F145" t="str">
            <v>Budget &amp; Treasury Office/Not Required</v>
          </cell>
          <cell r="G145" t="str">
            <v>Function:Finance and Administration:Core Function:Property Services</v>
          </cell>
        </row>
        <row r="146">
          <cell r="A146">
            <v>404221</v>
          </cell>
          <cell r="B146" t="str">
            <v>221</v>
          </cell>
          <cell r="C146" t="str">
            <v>PARKING</v>
          </cell>
          <cell r="D146" t="str">
            <v>Community Services</v>
          </cell>
          <cell r="E146" t="str">
            <v>0191</v>
          </cell>
          <cell r="F146" t="str">
            <v>Budget &amp; Treasury Office/Not Required</v>
          </cell>
          <cell r="G146" t="str">
            <v>Function:Finance and Administration:Core Function:Property Services</v>
          </cell>
        </row>
        <row r="147">
          <cell r="A147">
            <v>404222</v>
          </cell>
          <cell r="B147" t="str">
            <v>222</v>
          </cell>
          <cell r="C147" t="str">
            <v>LINE SHOPS</v>
          </cell>
          <cell r="D147" t="str">
            <v>Community Services</v>
          </cell>
          <cell r="E147" t="str">
            <v>0191</v>
          </cell>
          <cell r="F147" t="str">
            <v>Budget &amp; Treasury Office/Not Required</v>
          </cell>
          <cell r="G147" t="str">
            <v>Function:Finance and Administration:Core Function:Property Services</v>
          </cell>
        </row>
        <row r="148">
          <cell r="A148">
            <v>404223</v>
          </cell>
          <cell r="B148" t="str">
            <v>223</v>
          </cell>
          <cell r="C148" t="str">
            <v>SUPERMARKET</v>
          </cell>
          <cell r="D148" t="str">
            <v>Community Services</v>
          </cell>
          <cell r="E148" t="str">
            <v>0191</v>
          </cell>
          <cell r="F148" t="str">
            <v>Budget &amp; Treasury Office/Not Required</v>
          </cell>
          <cell r="G148" t="str">
            <v>Function:Finance and Administration:Core Function:Property Services</v>
          </cell>
        </row>
        <row r="149">
          <cell r="A149">
            <v>404224</v>
          </cell>
          <cell r="B149" t="str">
            <v>224</v>
          </cell>
          <cell r="C149" t="str">
            <v>BUS STATION</v>
          </cell>
          <cell r="D149" t="str">
            <v>Community Services</v>
          </cell>
          <cell r="E149" t="str">
            <v>1102</v>
          </cell>
          <cell r="F149" t="str">
            <v>Road Transport/Public Buses</v>
          </cell>
          <cell r="G149" t="str">
            <v>Function:Road Transport:Core Function:Public Transport</v>
          </cell>
        </row>
        <row r="150">
          <cell r="A150">
            <v>404244</v>
          </cell>
          <cell r="B150" t="str">
            <v>244</v>
          </cell>
          <cell r="C150" t="str">
            <v>COUNCIL HOUSE</v>
          </cell>
          <cell r="D150" t="str">
            <v>Community Services</v>
          </cell>
          <cell r="E150" t="str">
            <v>0191</v>
          </cell>
          <cell r="F150" t="str">
            <v>Budget &amp; Treasury Office/Not Required</v>
          </cell>
          <cell r="G150" t="str">
            <v>Function:Finance and Administration:Core Function:Property Services</v>
          </cell>
        </row>
        <row r="151">
          <cell r="A151">
            <v>404266</v>
          </cell>
          <cell r="B151" t="str">
            <v>266</v>
          </cell>
          <cell r="C151" t="str">
            <v>COMMNTY AWARENSS PRJ</v>
          </cell>
          <cell r="D151" t="str">
            <v>Community Services</v>
          </cell>
          <cell r="E151" t="str">
            <v>0601</v>
          </cell>
          <cell r="F151" t="str">
            <v>Housing/Not Required</v>
          </cell>
          <cell r="G151" t="str">
            <v>Function:Housing:Core Function:Housing</v>
          </cell>
        </row>
        <row r="152">
          <cell r="A152">
            <v>404267</v>
          </cell>
          <cell r="B152" t="str">
            <v>267</v>
          </cell>
          <cell r="C152" t="str">
            <v>GENERAL - MAINTENANC</v>
          </cell>
          <cell r="D152" t="str">
            <v>Community Services</v>
          </cell>
          <cell r="E152" t="str">
            <v>0601</v>
          </cell>
          <cell r="F152" t="str">
            <v>Housing/Not Required</v>
          </cell>
          <cell r="G152" t="str">
            <v>Function:Housing:Core Function:Housing</v>
          </cell>
        </row>
        <row r="153">
          <cell r="A153">
            <v>404291</v>
          </cell>
          <cell r="B153" t="str">
            <v>291</v>
          </cell>
          <cell r="C153" t="str">
            <v>ADMINISTRATION FIRE</v>
          </cell>
          <cell r="D153" t="str">
            <v>Community Services</v>
          </cell>
          <cell r="E153" t="str">
            <v>0702</v>
          </cell>
          <cell r="F153" t="str">
            <v>Public Safety/Fire</v>
          </cell>
          <cell r="G153" t="str">
            <v>Function:Public Safety:Non-core Function:Fire Fighting and Protection</v>
          </cell>
        </row>
        <row r="154">
          <cell r="A154">
            <v>404292</v>
          </cell>
          <cell r="B154" t="str">
            <v>292</v>
          </cell>
          <cell r="C154" t="str">
            <v>PLANT &amp; VEHICLES</v>
          </cell>
          <cell r="D154" t="str">
            <v>Community Services</v>
          </cell>
          <cell r="E154" t="str">
            <v>0702</v>
          </cell>
          <cell r="F154" t="str">
            <v>Public Safety/Fire</v>
          </cell>
          <cell r="G154" t="str">
            <v>Function:Public Safety:Non-core Function:Fire Fighting and Protection</v>
          </cell>
        </row>
        <row r="155">
          <cell r="A155">
            <v>404293</v>
          </cell>
          <cell r="B155" t="str">
            <v>293</v>
          </cell>
          <cell r="C155" t="str">
            <v>DIASTER MNGT</v>
          </cell>
          <cell r="D155" t="str">
            <v>Community Services</v>
          </cell>
          <cell r="E155" t="str">
            <v>0703</v>
          </cell>
          <cell r="F155" t="str">
            <v>Public Safety/Civil Defence</v>
          </cell>
          <cell r="G155" t="str">
            <v>Function:Public Safety:Core Function:Civil Defence</v>
          </cell>
        </row>
        <row r="156">
          <cell r="A156">
            <v>404294</v>
          </cell>
          <cell r="B156" t="str">
            <v>294</v>
          </cell>
          <cell r="C156" t="str">
            <v>MNT &amp; ADMIN - FIRE</v>
          </cell>
          <cell r="D156" t="str">
            <v>Community Services</v>
          </cell>
          <cell r="E156" t="str">
            <v>0702</v>
          </cell>
          <cell r="F156" t="str">
            <v>Public Safety/Fire</v>
          </cell>
          <cell r="G156" t="str">
            <v>Function:Public Safety:Non-core Function:Fire Fighting and Protection</v>
          </cell>
        </row>
        <row r="157">
          <cell r="A157">
            <v>404295</v>
          </cell>
          <cell r="B157" t="str">
            <v>295</v>
          </cell>
          <cell r="C157" t="str">
            <v>FIRE PREVENTION</v>
          </cell>
          <cell r="D157" t="str">
            <v>Community Services</v>
          </cell>
          <cell r="E157" t="str">
            <v>0702</v>
          </cell>
          <cell r="F157" t="str">
            <v>Public Safety/Fire</v>
          </cell>
          <cell r="G157" t="str">
            <v>Function:Public Safety:Non-core Function:Fire Fighting and Protection</v>
          </cell>
        </row>
        <row r="158">
          <cell r="A158">
            <v>404296</v>
          </cell>
          <cell r="B158" t="str">
            <v>296</v>
          </cell>
          <cell r="C158" t="str">
            <v>COMMUNICATION CENTRE</v>
          </cell>
          <cell r="D158" t="str">
            <v>Community Services</v>
          </cell>
          <cell r="E158" t="str">
            <v>0702</v>
          </cell>
          <cell r="F158" t="str">
            <v>Public Safety/Fire</v>
          </cell>
          <cell r="G158" t="str">
            <v>Function:Public Safety:Non-core Function:Fire Fighting and Protection</v>
          </cell>
        </row>
        <row r="159">
          <cell r="A159">
            <v>404297</v>
          </cell>
          <cell r="B159" t="str">
            <v>297</v>
          </cell>
          <cell r="C159" t="str">
            <v>TRAINING</v>
          </cell>
          <cell r="D159" t="str">
            <v>Community Services</v>
          </cell>
          <cell r="E159" t="str">
            <v>0702</v>
          </cell>
          <cell r="F159" t="str">
            <v>Public Safety/Fire</v>
          </cell>
          <cell r="G159" t="str">
            <v>Function:Public Safety:Non-core Function:Fire Fighting and Protection</v>
          </cell>
        </row>
        <row r="160">
          <cell r="A160">
            <v>404298</v>
          </cell>
          <cell r="B160" t="str">
            <v>298</v>
          </cell>
          <cell r="C160" t="str">
            <v>WORKSHOP</v>
          </cell>
          <cell r="D160" t="str">
            <v>Community Services</v>
          </cell>
          <cell r="E160" t="str">
            <v>0702</v>
          </cell>
          <cell r="F160" t="str">
            <v>Public Safety/Fire</v>
          </cell>
          <cell r="G160" t="str">
            <v>Function:Public Safety:Non-core Function:Fire Fighting and Protection</v>
          </cell>
        </row>
        <row r="161">
          <cell r="A161">
            <v>404299</v>
          </cell>
          <cell r="B161" t="str">
            <v>299</v>
          </cell>
          <cell r="C161" t="str">
            <v>EDENDALE</v>
          </cell>
          <cell r="D161" t="str">
            <v>Community Services</v>
          </cell>
          <cell r="E161" t="str">
            <v>0702</v>
          </cell>
          <cell r="F161" t="str">
            <v>Public Safety/Fire</v>
          </cell>
          <cell r="G161" t="str">
            <v>Function:Public Safety:Non-core Function:Fire Fighting and Protection</v>
          </cell>
        </row>
        <row r="162">
          <cell r="A162">
            <v>404300</v>
          </cell>
          <cell r="B162" t="str">
            <v>300</v>
          </cell>
          <cell r="C162" t="str">
            <v>PHYSICAL EDUCATION</v>
          </cell>
          <cell r="D162" t="str">
            <v>Community Services</v>
          </cell>
          <cell r="E162" t="str">
            <v>0702</v>
          </cell>
          <cell r="F162" t="str">
            <v>Public Safety/Fire</v>
          </cell>
          <cell r="G162" t="str">
            <v>Function:Public Safety:Non-core Function:Fire Fighting and Protection</v>
          </cell>
        </row>
        <row r="163">
          <cell r="A163">
            <v>404301</v>
          </cell>
          <cell r="B163" t="str">
            <v>301</v>
          </cell>
          <cell r="C163" t="str">
            <v>CANTEEN</v>
          </cell>
          <cell r="D163" t="str">
            <v>Community Services</v>
          </cell>
          <cell r="E163" t="str">
            <v>0702</v>
          </cell>
          <cell r="F163" t="str">
            <v>Public Safety/Fire</v>
          </cell>
          <cell r="G163" t="str">
            <v>Function:Public Safety:Non-core Function:Fire Fighting and Protection</v>
          </cell>
        </row>
        <row r="164">
          <cell r="A164">
            <v>404302</v>
          </cell>
          <cell r="B164" t="str">
            <v>302</v>
          </cell>
          <cell r="C164" t="str">
            <v>OPERATIONS</v>
          </cell>
          <cell r="D164" t="str">
            <v>Community Services</v>
          </cell>
          <cell r="E164" t="str">
            <v>0702</v>
          </cell>
          <cell r="F164" t="str">
            <v>Public Safety/Fire</v>
          </cell>
          <cell r="G164" t="str">
            <v>Function:Public Safety:Non-core Function:Fire Fighting and Protection</v>
          </cell>
        </row>
        <row r="165">
          <cell r="A165">
            <v>404325</v>
          </cell>
          <cell r="B165" t="str">
            <v>325</v>
          </cell>
          <cell r="C165" t="str">
            <v>ADMIN - TRAFFIC</v>
          </cell>
          <cell r="D165" t="str">
            <v>Community Services</v>
          </cell>
          <cell r="E165" t="str">
            <v>0701</v>
          </cell>
          <cell r="F165" t="str">
            <v>Public Safety/Police</v>
          </cell>
          <cell r="G165" t="str">
            <v>Function:Road Transport:Core Function:Police Forces, Traffic and Street Parking Control</v>
          </cell>
        </row>
        <row r="166">
          <cell r="A166">
            <v>404326</v>
          </cell>
          <cell r="B166" t="str">
            <v>326</v>
          </cell>
          <cell r="C166" t="str">
            <v>PARKING METERS</v>
          </cell>
          <cell r="D166" t="str">
            <v>Community Services</v>
          </cell>
          <cell r="E166" t="str">
            <v>0701</v>
          </cell>
          <cell r="F166" t="str">
            <v>Public Safety/Police</v>
          </cell>
          <cell r="G166" t="str">
            <v>Function:Road Transport:Core Function:Police Forces, Traffic and Street Parking Control</v>
          </cell>
        </row>
        <row r="167">
          <cell r="A167">
            <v>404327</v>
          </cell>
          <cell r="B167" t="str">
            <v>327</v>
          </cell>
          <cell r="C167" t="str">
            <v>TRFC CONT/LAW ENFCT</v>
          </cell>
          <cell r="D167" t="str">
            <v>Community Services</v>
          </cell>
          <cell r="E167" t="str">
            <v>0701</v>
          </cell>
          <cell r="F167" t="str">
            <v>Public Safety/Police</v>
          </cell>
          <cell r="G167" t="str">
            <v>Function:Road Transport:Core Function:Police Forces, Traffic and Street Parking Control</v>
          </cell>
        </row>
        <row r="168">
          <cell r="A168">
            <v>404328</v>
          </cell>
          <cell r="B168" t="str">
            <v>328</v>
          </cell>
          <cell r="C168" t="str">
            <v>SECURITY</v>
          </cell>
          <cell r="D168" t="str">
            <v>Community Services</v>
          </cell>
          <cell r="E168" t="str">
            <v>0191</v>
          </cell>
          <cell r="F168" t="str">
            <v>Budget &amp; Treasury Office/Not Required</v>
          </cell>
          <cell r="G168" t="str">
            <v>Function:Finance and Administration:Core Function:Security Services</v>
          </cell>
        </row>
        <row r="169">
          <cell r="A169">
            <v>404357</v>
          </cell>
          <cell r="B169" t="str">
            <v>357</v>
          </cell>
          <cell r="C169" t="str">
            <v>HIV&amp;AIDS_TRAINING</v>
          </cell>
          <cell r="D169" t="str">
            <v>Community Services</v>
          </cell>
          <cell r="E169" t="str">
            <v>0401</v>
          </cell>
          <cell r="F169" t="str">
            <v>Health/Clinics</v>
          </cell>
          <cell r="G169" t="str">
            <v>Function:Health:Non-core Function:Health Services</v>
          </cell>
        </row>
        <row r="170">
          <cell r="A170">
            <v>404359</v>
          </cell>
          <cell r="B170" t="str">
            <v>359</v>
          </cell>
          <cell r="C170" t="str">
            <v>HIV &amp; AIDS/SOCIAL SERVICE</v>
          </cell>
          <cell r="D170" t="str">
            <v>Community Services</v>
          </cell>
          <cell r="E170" t="str">
            <v>0506</v>
          </cell>
          <cell r="F170" t="str">
            <v>Community &amp; Social Services/Aged Care</v>
          </cell>
          <cell r="G170" t="str">
            <v>Function:Community and Social Services:Non-core Function:Aged Care</v>
          </cell>
        </row>
        <row r="171">
          <cell r="A171">
            <v>404390</v>
          </cell>
          <cell r="B171" t="str">
            <v>390</v>
          </cell>
          <cell r="C171" t="str">
            <v>MNT &amp; ADMN - SPRTS</v>
          </cell>
          <cell r="D171" t="str">
            <v>Community Services</v>
          </cell>
          <cell r="E171" t="str">
            <v>0801</v>
          </cell>
          <cell r="F171" t="str">
            <v>Sport And Recreation/Not Required</v>
          </cell>
          <cell r="G171" t="str">
            <v>Function:Sport and Recreation:Non-core Function:Recreational Facilities</v>
          </cell>
        </row>
        <row r="172">
          <cell r="A172">
            <v>404392</v>
          </cell>
          <cell r="B172" t="str">
            <v>392</v>
          </cell>
          <cell r="C172" t="str">
            <v>CEMETERIES</v>
          </cell>
          <cell r="D172" t="str">
            <v>Community Services</v>
          </cell>
          <cell r="E172" t="str">
            <v>0504</v>
          </cell>
          <cell r="F172" t="str">
            <v>Comm. &amp; Social/Cemeteries &amp; Crematoriums</v>
          </cell>
          <cell r="G172" t="str">
            <v>Function:Community and Social Services:Core Function:Cemeteries, Funeral Parlours and Crematoriums</v>
          </cell>
        </row>
        <row r="173">
          <cell r="A173">
            <v>404394</v>
          </cell>
          <cell r="B173" t="str">
            <v>394</v>
          </cell>
          <cell r="C173" t="str">
            <v>CREMATORIA</v>
          </cell>
          <cell r="D173" t="str">
            <v>Community Services</v>
          </cell>
          <cell r="E173" t="str">
            <v>0504</v>
          </cell>
          <cell r="F173" t="str">
            <v>Comm. &amp; Social/Cemeteries &amp; Crematoriums</v>
          </cell>
          <cell r="G173" t="str">
            <v>Function:Community and Social Services:Core Function:Cemeteries, Funeral Parlours and Crematoriums</v>
          </cell>
        </row>
        <row r="174">
          <cell r="A174">
            <v>404396</v>
          </cell>
          <cell r="B174" t="str">
            <v>396</v>
          </cell>
          <cell r="C174" t="str">
            <v>WORKSHOP</v>
          </cell>
          <cell r="D174" t="str">
            <v>Community Services</v>
          </cell>
          <cell r="E174" t="str">
            <v>0801</v>
          </cell>
          <cell r="F174" t="str">
            <v>Sport And Recreation/Not Required</v>
          </cell>
          <cell r="G174" t="str">
            <v>Function:Sport and Recreation:Core Function:Community Parks (including Nurseries)</v>
          </cell>
        </row>
        <row r="175">
          <cell r="A175">
            <v>404398</v>
          </cell>
          <cell r="B175" t="str">
            <v>398</v>
          </cell>
          <cell r="C175" t="str">
            <v>NURSERY</v>
          </cell>
          <cell r="D175" t="str">
            <v>Community Services</v>
          </cell>
          <cell r="E175" t="str">
            <v>0801</v>
          </cell>
          <cell r="F175" t="str">
            <v>Sport And Recreation/Not Required</v>
          </cell>
          <cell r="G175" t="str">
            <v>Function:Sport and Recreation:Core Function:Community Parks (including Nurseries)</v>
          </cell>
        </row>
        <row r="176">
          <cell r="A176">
            <v>404400</v>
          </cell>
          <cell r="B176" t="str">
            <v>400</v>
          </cell>
          <cell r="C176" t="str">
            <v>CONSERVATION</v>
          </cell>
          <cell r="D176" t="str">
            <v>Community Services</v>
          </cell>
          <cell r="E176" t="str">
            <v>0801</v>
          </cell>
          <cell r="F176" t="str">
            <v>Sport And Recreation/Not Required</v>
          </cell>
          <cell r="G176" t="str">
            <v>Function:Sport and Recreation:Non-core Function:Recreational Facilities</v>
          </cell>
        </row>
        <row r="177">
          <cell r="A177">
            <v>404402</v>
          </cell>
          <cell r="B177" t="str">
            <v>402</v>
          </cell>
          <cell r="C177" t="str">
            <v>DISTRICT NORTH</v>
          </cell>
          <cell r="D177" t="str">
            <v>Community Services</v>
          </cell>
          <cell r="E177" t="str">
            <v>0801</v>
          </cell>
          <cell r="F177" t="str">
            <v>Sport And Recreation/Not Required</v>
          </cell>
          <cell r="G177" t="str">
            <v>Function:Sport and Recreation:Core Function:Community Parks (including Nurseries)</v>
          </cell>
        </row>
        <row r="178">
          <cell r="A178">
            <v>404404</v>
          </cell>
          <cell r="B178" t="str">
            <v>404</v>
          </cell>
          <cell r="C178" t="str">
            <v>DISTRICT CENTRAL</v>
          </cell>
          <cell r="D178" t="str">
            <v>Community Services</v>
          </cell>
          <cell r="E178" t="str">
            <v>0801</v>
          </cell>
          <cell r="F178" t="str">
            <v>Sport And Recreation/Not Required</v>
          </cell>
          <cell r="G178" t="str">
            <v>Function:Sport and Recreation:Core Function:Community Parks (including Nurseries)</v>
          </cell>
        </row>
        <row r="179">
          <cell r="A179">
            <v>404406</v>
          </cell>
          <cell r="B179" t="str">
            <v>406</v>
          </cell>
          <cell r="C179" t="str">
            <v>DISTRICT SOUTH</v>
          </cell>
          <cell r="D179" t="str">
            <v>Community Services</v>
          </cell>
          <cell r="E179" t="str">
            <v>0801</v>
          </cell>
          <cell r="F179" t="str">
            <v>Sport And Recreation/Not Required</v>
          </cell>
          <cell r="G179" t="str">
            <v>Function:Sport and Recreation:Core Function:Community Parks (including Nurseries)</v>
          </cell>
        </row>
        <row r="180">
          <cell r="A180">
            <v>404408</v>
          </cell>
          <cell r="B180" t="str">
            <v>408</v>
          </cell>
          <cell r="C180" t="str">
            <v>ADMINISTRATION - SPO</v>
          </cell>
          <cell r="D180" t="str">
            <v>Community Services</v>
          </cell>
          <cell r="E180" t="str">
            <v>0801</v>
          </cell>
          <cell r="F180" t="str">
            <v>Sport And Recreation/Not Required</v>
          </cell>
          <cell r="G180" t="str">
            <v>Function:Sport and Recreation:Core Function:Community Parks (including Nurseries)</v>
          </cell>
        </row>
        <row r="181">
          <cell r="A181">
            <v>404410</v>
          </cell>
          <cell r="B181" t="str">
            <v>410</v>
          </cell>
          <cell r="C181" t="str">
            <v>ASHBURTON</v>
          </cell>
          <cell r="D181" t="str">
            <v>Community Services</v>
          </cell>
          <cell r="E181" t="str">
            <v>0801</v>
          </cell>
          <cell r="F181" t="str">
            <v>Sport And Recreation/Not Required</v>
          </cell>
          <cell r="G181" t="str">
            <v>Function:Sport and Recreation:Core Function:Community Parks (including Nurseries)</v>
          </cell>
        </row>
        <row r="182">
          <cell r="A182">
            <v>404412</v>
          </cell>
          <cell r="B182" t="str">
            <v>412</v>
          </cell>
          <cell r="C182" t="str">
            <v>HORTICULTURE</v>
          </cell>
          <cell r="D182" t="str">
            <v>Community Services</v>
          </cell>
          <cell r="E182" t="str">
            <v>0801</v>
          </cell>
          <cell r="F182" t="str">
            <v>Sport And Recreation/Not Required</v>
          </cell>
          <cell r="G182" t="str">
            <v>Function:Sport and Recreation:Core Function:Community Parks (including Nurseries)</v>
          </cell>
        </row>
        <row r="183">
          <cell r="A183">
            <v>404430</v>
          </cell>
          <cell r="B183" t="str">
            <v>430</v>
          </cell>
          <cell r="C183" t="str">
            <v>PROTEA SPRTS COMPLEX</v>
          </cell>
          <cell r="D183" t="str">
            <v>Community Services</v>
          </cell>
          <cell r="E183" t="str">
            <v>0801</v>
          </cell>
          <cell r="F183" t="str">
            <v>Sport And Recreation/Not Required</v>
          </cell>
          <cell r="G183" t="str">
            <v>Function:Sport and Recreation:Non-core Function:Recreational Facilities</v>
          </cell>
        </row>
        <row r="184">
          <cell r="A184">
            <v>404431</v>
          </cell>
          <cell r="B184" t="str">
            <v>431</v>
          </cell>
          <cell r="C184" t="str">
            <v>SPORTS GROUNDS</v>
          </cell>
          <cell r="D184" t="str">
            <v>Community Services</v>
          </cell>
          <cell r="E184" t="str">
            <v>0801</v>
          </cell>
          <cell r="F184" t="str">
            <v>Sport And Recreation/Not Required</v>
          </cell>
          <cell r="G184" t="str">
            <v>Function:Sport and Recreation:Non-core Function:Recreational Facilities</v>
          </cell>
        </row>
        <row r="185">
          <cell r="A185">
            <v>404432</v>
          </cell>
          <cell r="B185" t="str">
            <v>432</v>
          </cell>
          <cell r="C185" t="str">
            <v>ALEX&amp;RA SWMMNG BATH</v>
          </cell>
          <cell r="D185" t="str">
            <v>Community Services</v>
          </cell>
          <cell r="E185" t="str">
            <v>0801</v>
          </cell>
          <cell r="F185" t="str">
            <v>Sport And Recreation/Not Required</v>
          </cell>
          <cell r="G185" t="str">
            <v>Function:Sport and Recreation:Non-core Function:Recreational Facilities</v>
          </cell>
        </row>
        <row r="186">
          <cell r="A186">
            <v>404433</v>
          </cell>
          <cell r="B186" t="str">
            <v>433</v>
          </cell>
          <cell r="C186" t="str">
            <v>JOLLIFFE SWMMNG BATH</v>
          </cell>
          <cell r="D186" t="str">
            <v>Community Services</v>
          </cell>
          <cell r="E186" t="str">
            <v>0801</v>
          </cell>
          <cell r="F186" t="str">
            <v>Sport And Recreation/Not Required</v>
          </cell>
          <cell r="G186" t="str">
            <v>Function:Sport and Recreation:Non-core Function:Recreational Facilities</v>
          </cell>
        </row>
        <row r="187">
          <cell r="A187">
            <v>404434</v>
          </cell>
          <cell r="B187" t="str">
            <v>434</v>
          </cell>
          <cell r="C187" t="str">
            <v>BERG STREET SWIMMING</v>
          </cell>
          <cell r="D187" t="str">
            <v>Community Services</v>
          </cell>
          <cell r="E187" t="str">
            <v>0801</v>
          </cell>
          <cell r="F187" t="str">
            <v>Sport And Recreation/Not Required</v>
          </cell>
          <cell r="G187" t="str">
            <v>Function:Sport and Recreation:Non-core Function:Recreational Facilities</v>
          </cell>
        </row>
        <row r="188">
          <cell r="A188">
            <v>404435</v>
          </cell>
          <cell r="B188" t="str">
            <v>435</v>
          </cell>
          <cell r="C188" t="str">
            <v>PILDITCH SWMMNG BATH</v>
          </cell>
          <cell r="D188" t="str">
            <v>Community Services</v>
          </cell>
          <cell r="E188" t="str">
            <v>0801</v>
          </cell>
          <cell r="F188" t="str">
            <v>Sport And Recreation/Not Required</v>
          </cell>
          <cell r="G188" t="str">
            <v>Function:Sport and Recreation:Non-core Function:Recreational Facilities</v>
          </cell>
        </row>
        <row r="189">
          <cell r="A189">
            <v>404436</v>
          </cell>
          <cell r="B189" t="str">
            <v>436</v>
          </cell>
          <cell r="C189" t="str">
            <v>NORTHDLE SWMMNG BATH</v>
          </cell>
          <cell r="D189" t="str">
            <v>Community Services</v>
          </cell>
          <cell r="E189" t="str">
            <v>0801</v>
          </cell>
          <cell r="F189" t="str">
            <v>Sport And Recreation/Not Required</v>
          </cell>
          <cell r="G189" t="str">
            <v>Function:Sport and Recreation:Non-core Function:Recreational Facilities</v>
          </cell>
        </row>
        <row r="190">
          <cell r="A190">
            <v>404437</v>
          </cell>
          <cell r="B190" t="str">
            <v>437</v>
          </cell>
          <cell r="C190" t="str">
            <v>BUCHANAN ST SWIMMING</v>
          </cell>
          <cell r="D190" t="str">
            <v>Community Services</v>
          </cell>
          <cell r="E190" t="str">
            <v>0801</v>
          </cell>
          <cell r="F190" t="str">
            <v>Sport And Recreation/Not Required</v>
          </cell>
          <cell r="G190" t="str">
            <v>Function:Sport and Recreation:Non-core Function:Recreational Facilities</v>
          </cell>
        </row>
        <row r="191">
          <cell r="A191">
            <v>404438</v>
          </cell>
          <cell r="B191" t="str">
            <v>438</v>
          </cell>
          <cell r="C191" t="str">
            <v>EASTWOOD SWMMNG BATH</v>
          </cell>
          <cell r="D191" t="str">
            <v>Community Services</v>
          </cell>
          <cell r="E191" t="str">
            <v>0801</v>
          </cell>
          <cell r="F191" t="str">
            <v>Sport And Recreation/Not Required</v>
          </cell>
          <cell r="G191" t="str">
            <v>Function:Sport and Recreation:Non-core Function:Recreational Facilities</v>
          </cell>
        </row>
        <row r="192">
          <cell r="A192">
            <v>404440</v>
          </cell>
          <cell r="B192" t="str">
            <v>440</v>
          </cell>
          <cell r="C192" t="str">
            <v>SUPERTUBE</v>
          </cell>
          <cell r="D192" t="str">
            <v>Community Services</v>
          </cell>
          <cell r="E192" t="str">
            <v>0801</v>
          </cell>
          <cell r="F192" t="str">
            <v>Sport And Recreation/Not Required</v>
          </cell>
          <cell r="G192" t="str">
            <v>Function:Sport and Recreation:Non-core Function:Recreational Facilities</v>
          </cell>
        </row>
        <row r="193">
          <cell r="A193">
            <v>404441</v>
          </cell>
          <cell r="B193" t="str">
            <v>441</v>
          </cell>
          <cell r="C193" t="str">
            <v>HANDYMEN</v>
          </cell>
          <cell r="D193" t="str">
            <v>Community Services</v>
          </cell>
          <cell r="E193" t="str">
            <v>0801</v>
          </cell>
          <cell r="F193" t="str">
            <v>Sport And Recreation/Not Required</v>
          </cell>
          <cell r="G193" t="str">
            <v>Function:Sport and Recreation:Non-core Function:Recreational Facilities</v>
          </cell>
        </row>
        <row r="194">
          <cell r="A194">
            <v>404442</v>
          </cell>
          <cell r="B194" t="str">
            <v>442</v>
          </cell>
          <cell r="C194" t="str">
            <v>RELIEF GANG POOL</v>
          </cell>
          <cell r="D194" t="str">
            <v>Community Services</v>
          </cell>
          <cell r="E194" t="str">
            <v>0801</v>
          </cell>
          <cell r="F194" t="str">
            <v>Sport And Recreation/Not Required</v>
          </cell>
          <cell r="G194" t="str">
            <v>Function:Sport and Recreation:Non-core Function:Recreational Facilities</v>
          </cell>
        </row>
        <row r="195">
          <cell r="A195">
            <v>404443</v>
          </cell>
          <cell r="B195" t="str">
            <v>443</v>
          </cell>
          <cell r="C195" t="str">
            <v>SOBANTU SWIMMNG POOL</v>
          </cell>
          <cell r="D195" t="str">
            <v>Community Services</v>
          </cell>
          <cell r="E195" t="str">
            <v>0801</v>
          </cell>
          <cell r="F195" t="str">
            <v>Sport And Recreation/Not Required</v>
          </cell>
          <cell r="G195" t="str">
            <v>Function:Sport and Recreation:Non-core Function:Recreational Facilities</v>
          </cell>
        </row>
        <row r="196">
          <cell r="A196">
            <v>404444</v>
          </cell>
          <cell r="B196" t="str">
            <v>444</v>
          </cell>
          <cell r="C196" t="str">
            <v>MANOR SPRTS FACLTIES</v>
          </cell>
          <cell r="D196" t="str">
            <v>Community Services</v>
          </cell>
          <cell r="E196" t="str">
            <v>0801</v>
          </cell>
          <cell r="F196" t="str">
            <v>Sport And Recreation/Not Required</v>
          </cell>
          <cell r="G196" t="str">
            <v>Function:Sport and Recreation:Non-core Function:Recreational Facilities</v>
          </cell>
        </row>
        <row r="197">
          <cell r="A197">
            <v>404445</v>
          </cell>
          <cell r="B197" t="str">
            <v>445</v>
          </cell>
          <cell r="C197" t="str">
            <v>TATHAM SPRTS FCLTIES</v>
          </cell>
          <cell r="D197" t="str">
            <v>Community Services</v>
          </cell>
          <cell r="E197" t="str">
            <v>0801</v>
          </cell>
          <cell r="F197" t="str">
            <v>Sport And Recreation/Not Required</v>
          </cell>
          <cell r="G197" t="str">
            <v>Function:Sport and Recreation:Non-core Function:Recreational Facilities</v>
          </cell>
        </row>
        <row r="198">
          <cell r="A198">
            <v>404446</v>
          </cell>
          <cell r="B198" t="str">
            <v>446</v>
          </cell>
          <cell r="C198" t="str">
            <v>COPSVILLE SPRT FCLTY</v>
          </cell>
          <cell r="D198" t="str">
            <v>Community Services</v>
          </cell>
          <cell r="E198" t="str">
            <v>0801</v>
          </cell>
          <cell r="F198" t="str">
            <v>Sport And Recreation/Not Required</v>
          </cell>
          <cell r="G198" t="str">
            <v>Function:Sport and Recreation:Non-core Function:Recreational Facilities</v>
          </cell>
        </row>
        <row r="199">
          <cell r="A199">
            <v>404447</v>
          </cell>
          <cell r="B199" t="str">
            <v>447</v>
          </cell>
          <cell r="C199" t="str">
            <v>ZINKWAZI SPRTS FCLTY</v>
          </cell>
          <cell r="D199" t="str">
            <v>Community Services</v>
          </cell>
          <cell r="E199" t="str">
            <v>0801</v>
          </cell>
          <cell r="F199" t="str">
            <v>Sport And Recreation/Not Required</v>
          </cell>
          <cell r="G199" t="str">
            <v>Function:Sport and Recreation:Non-core Function:Recreational Facilities</v>
          </cell>
        </row>
        <row r="200">
          <cell r="A200">
            <v>404448</v>
          </cell>
          <cell r="B200" t="str">
            <v>448</v>
          </cell>
          <cell r="C200" t="str">
            <v>UNIT N SPRTS FCLTY</v>
          </cell>
          <cell r="D200" t="str">
            <v>Community Services</v>
          </cell>
          <cell r="E200" t="str">
            <v>0801</v>
          </cell>
          <cell r="F200" t="str">
            <v>Sport And Recreation/Not Required</v>
          </cell>
          <cell r="G200" t="str">
            <v>Function:Sport and Recreation:Non-core Function:Recreational Facilities</v>
          </cell>
        </row>
        <row r="201">
          <cell r="A201">
            <v>404449</v>
          </cell>
          <cell r="B201" t="str">
            <v>449</v>
          </cell>
          <cell r="C201" t="str">
            <v>WILLOWFOUNTAIN SPORT</v>
          </cell>
          <cell r="D201" t="str">
            <v>Community Services</v>
          </cell>
          <cell r="E201" t="str">
            <v>0801</v>
          </cell>
          <cell r="F201" t="str">
            <v>Sport And Recreation/Not Required</v>
          </cell>
          <cell r="G201" t="str">
            <v>Function:Sport and Recreation:Non-core Function:Recreational Facilities</v>
          </cell>
        </row>
        <row r="202">
          <cell r="A202">
            <v>404450</v>
          </cell>
          <cell r="B202" t="str">
            <v>450</v>
          </cell>
          <cell r="C202" t="str">
            <v>CALUZA SPRT FCLTY</v>
          </cell>
          <cell r="D202" t="str">
            <v>Community Services</v>
          </cell>
          <cell r="E202" t="str">
            <v>0801</v>
          </cell>
          <cell r="F202" t="str">
            <v>Sport And Recreation/Not Required</v>
          </cell>
          <cell r="G202" t="str">
            <v>Function:Sport and Recreation:Non-core Function:Recreational Facilities</v>
          </cell>
        </row>
        <row r="203">
          <cell r="A203">
            <v>404451</v>
          </cell>
          <cell r="B203" t="str">
            <v>451</v>
          </cell>
          <cell r="C203" t="str">
            <v>AZALEA SPRT FCLTY</v>
          </cell>
          <cell r="D203" t="str">
            <v>Community Services</v>
          </cell>
          <cell r="E203" t="str">
            <v>0801</v>
          </cell>
          <cell r="F203" t="str">
            <v>Sport And Recreation/Not Required</v>
          </cell>
          <cell r="G203" t="str">
            <v>Function:Sport and Recreation:Non-core Function:Recreational Facilities</v>
          </cell>
        </row>
        <row r="204">
          <cell r="A204">
            <v>404452</v>
          </cell>
          <cell r="B204" t="str">
            <v>452</v>
          </cell>
          <cell r="C204" t="str">
            <v>DAMBUZA SPRTS FCLTY</v>
          </cell>
          <cell r="D204" t="str">
            <v>Community Services</v>
          </cell>
          <cell r="E204" t="str">
            <v>0801</v>
          </cell>
          <cell r="F204" t="str">
            <v>Sport And Recreation/Not Required</v>
          </cell>
          <cell r="G204" t="str">
            <v>Function:Sport and Recreation:Non-core Function:Recreational Facilities</v>
          </cell>
        </row>
        <row r="205">
          <cell r="A205">
            <v>404453</v>
          </cell>
          <cell r="B205" t="str">
            <v>453</v>
          </cell>
          <cell r="C205" t="str">
            <v>SINATHING SPRT FCLTY</v>
          </cell>
          <cell r="D205" t="str">
            <v>Community Services</v>
          </cell>
          <cell r="E205" t="str">
            <v>0801</v>
          </cell>
          <cell r="F205" t="str">
            <v>Sport And Recreation/Not Required</v>
          </cell>
          <cell r="G205" t="str">
            <v>Function:Sport and Recreation:Non-core Function:Recreational Facilities</v>
          </cell>
        </row>
        <row r="206">
          <cell r="A206">
            <v>404454</v>
          </cell>
          <cell r="B206" t="str">
            <v>454</v>
          </cell>
          <cell r="C206" t="str">
            <v>ESIGODINI SPRT FCLTY</v>
          </cell>
          <cell r="D206" t="str">
            <v>Community Services</v>
          </cell>
          <cell r="E206" t="str">
            <v>0801</v>
          </cell>
          <cell r="F206" t="str">
            <v>Sport And Recreation/Not Required</v>
          </cell>
          <cell r="G206" t="str">
            <v>Function:Sport and Recreation:Non-core Function:Recreational Facilities</v>
          </cell>
        </row>
        <row r="207">
          <cell r="A207">
            <v>404455</v>
          </cell>
          <cell r="B207" t="str">
            <v>455</v>
          </cell>
          <cell r="C207" t="str">
            <v>EMANTSHAHENI SPRT FCLT</v>
          </cell>
          <cell r="D207" t="str">
            <v>Community Services</v>
          </cell>
          <cell r="E207" t="str">
            <v>0801</v>
          </cell>
          <cell r="F207" t="str">
            <v>Sport And Recreation/Not Required</v>
          </cell>
          <cell r="G207" t="str">
            <v>Function:Sport and Recreation:Non-core Function:Recreational Facilities</v>
          </cell>
        </row>
        <row r="208">
          <cell r="A208">
            <v>404456</v>
          </cell>
          <cell r="B208" t="str">
            <v>456</v>
          </cell>
          <cell r="C208" t="str">
            <v>EASTWOOD SPRT FCLTY</v>
          </cell>
          <cell r="D208" t="str">
            <v>Community Services</v>
          </cell>
          <cell r="E208" t="str">
            <v>0801</v>
          </cell>
          <cell r="F208" t="str">
            <v>Sport And Recreation/Not Required</v>
          </cell>
          <cell r="G208" t="str">
            <v>Function:Sport and Recreation:Non-core Function:Recreational Facilities</v>
          </cell>
        </row>
        <row r="209">
          <cell r="A209">
            <v>404457</v>
          </cell>
          <cell r="B209" t="str">
            <v>457</v>
          </cell>
          <cell r="C209" t="str">
            <v>ALEXMAURE SPRT FCLTY</v>
          </cell>
          <cell r="D209" t="str">
            <v>Community Services</v>
          </cell>
          <cell r="E209" t="str">
            <v>0801</v>
          </cell>
          <cell r="F209" t="str">
            <v>Sport And Recreation/Not Required</v>
          </cell>
          <cell r="G209" t="str">
            <v>Function:Sport and Recreation:Non-core Function:Recreational Facilities</v>
          </cell>
        </row>
        <row r="210">
          <cell r="A210">
            <v>404458</v>
          </cell>
          <cell r="B210" t="str">
            <v>458</v>
          </cell>
          <cell r="C210" t="str">
            <v>ALEXFRSYTH SPT FCLTY</v>
          </cell>
          <cell r="D210" t="str">
            <v>Community Services</v>
          </cell>
          <cell r="E210" t="str">
            <v>0801</v>
          </cell>
          <cell r="F210" t="str">
            <v>Sport And Recreation/Not Required</v>
          </cell>
          <cell r="G210" t="str">
            <v>Function:Sport and Recreation:Non-core Function:Recreational Facilities</v>
          </cell>
        </row>
        <row r="211">
          <cell r="A211">
            <v>404459</v>
          </cell>
          <cell r="B211" t="str">
            <v>459</v>
          </cell>
          <cell r="C211" t="str">
            <v>ORTHMAN SPORT FACLTY</v>
          </cell>
          <cell r="D211" t="str">
            <v>Community Services</v>
          </cell>
          <cell r="E211" t="str">
            <v>0801</v>
          </cell>
          <cell r="F211" t="str">
            <v>Sport And Recreation/Not Required</v>
          </cell>
          <cell r="G211" t="str">
            <v>Function:Sport and Recreation:Non-core Function:Recreational Facilities</v>
          </cell>
        </row>
        <row r="212">
          <cell r="A212">
            <v>404460</v>
          </cell>
          <cell r="B212" t="str">
            <v>460</v>
          </cell>
          <cell r="C212" t="str">
            <v>DALES PRK SPRT FCLTY</v>
          </cell>
          <cell r="D212" t="str">
            <v>Community Services</v>
          </cell>
          <cell r="E212" t="str">
            <v>0801</v>
          </cell>
          <cell r="F212" t="str">
            <v>Sport And Recreation/Not Required</v>
          </cell>
          <cell r="G212" t="str">
            <v>Function:Sport and Recreation:Non-core Function:Recreational Facilities</v>
          </cell>
        </row>
        <row r="213">
          <cell r="A213">
            <v>404461</v>
          </cell>
          <cell r="B213" t="str">
            <v>461</v>
          </cell>
          <cell r="C213" t="str">
            <v>WADLEY SPORT FACLITY</v>
          </cell>
          <cell r="D213" t="str">
            <v>Community Services</v>
          </cell>
          <cell r="E213" t="str">
            <v>0801</v>
          </cell>
          <cell r="F213" t="str">
            <v>Sport And Recreation/Not Required</v>
          </cell>
          <cell r="G213" t="str">
            <v>Function:Sport and Recreation:Non-core Function:Recreational Facilities</v>
          </cell>
        </row>
        <row r="214">
          <cell r="A214">
            <v>404462</v>
          </cell>
          <cell r="B214" t="str">
            <v>462</v>
          </cell>
          <cell r="C214" t="str">
            <v>IMBALI SPORT FACLITY</v>
          </cell>
          <cell r="D214" t="str">
            <v>Community Services</v>
          </cell>
          <cell r="E214" t="str">
            <v>0801</v>
          </cell>
          <cell r="F214" t="str">
            <v>Sport And Recreation/Not Required</v>
          </cell>
          <cell r="G214" t="str">
            <v>Function:Sport and Recreation:Non-core Function:Recreational Facilities</v>
          </cell>
        </row>
        <row r="215">
          <cell r="A215">
            <v>404463</v>
          </cell>
          <cell r="B215" t="str">
            <v>463</v>
          </cell>
          <cell r="C215" t="str">
            <v>ASHDOWN SPORTS FACIL</v>
          </cell>
          <cell r="D215" t="str">
            <v>Community Services</v>
          </cell>
          <cell r="E215" t="str">
            <v>0801</v>
          </cell>
          <cell r="F215" t="str">
            <v>Sport And Recreation/Not Required</v>
          </cell>
          <cell r="G215" t="str">
            <v>Function:Sport and Recreation:Non-core Function:Recreational Facilities</v>
          </cell>
        </row>
        <row r="216">
          <cell r="A216">
            <v>404464</v>
          </cell>
          <cell r="B216" t="str">
            <v>464</v>
          </cell>
          <cell r="C216" t="str">
            <v>SOBANTU SPORTS FACIL</v>
          </cell>
          <cell r="D216" t="str">
            <v>Community Services</v>
          </cell>
          <cell r="E216" t="str">
            <v>0801</v>
          </cell>
          <cell r="F216" t="str">
            <v>Sport And Recreation/Not Required</v>
          </cell>
          <cell r="G216" t="str">
            <v>Function:Sport and Recreation:Non-core Function:Recreational Facilities</v>
          </cell>
        </row>
        <row r="217">
          <cell r="A217">
            <v>404465</v>
          </cell>
          <cell r="B217" t="str">
            <v>465</v>
          </cell>
          <cell r="C217" t="str">
            <v>OVAL SPORTS FACILITI</v>
          </cell>
          <cell r="D217" t="str">
            <v>Community Services</v>
          </cell>
          <cell r="E217" t="str">
            <v>0801</v>
          </cell>
          <cell r="F217" t="str">
            <v>Sport And Recreation/Not Required</v>
          </cell>
          <cell r="G217" t="str">
            <v>Function:Sport and Recreation:Non-core Function:Recreational Facilities</v>
          </cell>
        </row>
        <row r="218">
          <cell r="A218">
            <v>404466</v>
          </cell>
          <cell r="B218" t="str">
            <v>466</v>
          </cell>
          <cell r="C218" t="str">
            <v>HARRY GWALA STADIUM</v>
          </cell>
          <cell r="D218" t="str">
            <v>Community Services</v>
          </cell>
          <cell r="E218" t="str">
            <v>0801</v>
          </cell>
          <cell r="F218" t="str">
            <v>Sport And Recreation/Not Required</v>
          </cell>
          <cell r="G218" t="str">
            <v>Function:Sport and Recreation:Non-core Function:Recreational Facilities</v>
          </cell>
        </row>
        <row r="219">
          <cell r="A219">
            <v>404467</v>
          </cell>
          <cell r="B219" t="str">
            <v>467</v>
          </cell>
          <cell r="C219" t="str">
            <v>NORTHDALE SPRT FCLTY</v>
          </cell>
          <cell r="D219" t="str">
            <v>Community Services</v>
          </cell>
          <cell r="E219" t="str">
            <v>0801</v>
          </cell>
          <cell r="F219" t="str">
            <v>Sport And Recreation/Not Required</v>
          </cell>
          <cell r="G219" t="str">
            <v>Function:Sport and Recreation:Non-core Function:Recreational Facilities</v>
          </cell>
        </row>
        <row r="220">
          <cell r="A220">
            <v>404468</v>
          </cell>
          <cell r="B220" t="str">
            <v>468</v>
          </cell>
          <cell r="C220" t="str">
            <v>ABJACKSON SPRT FCLTY</v>
          </cell>
          <cell r="D220" t="str">
            <v>Community Services</v>
          </cell>
          <cell r="E220" t="str">
            <v>0801</v>
          </cell>
          <cell r="F220" t="str">
            <v>Sport And Recreation/Not Required</v>
          </cell>
          <cell r="G220" t="str">
            <v>Function:Sport and Recreation:Non-core Function:Recreational Facilities</v>
          </cell>
        </row>
        <row r="221">
          <cell r="A221">
            <v>404469</v>
          </cell>
          <cell r="B221" t="str">
            <v>469</v>
          </cell>
          <cell r="C221" t="str">
            <v>WOODL&amp;S SPORT FACLTY</v>
          </cell>
          <cell r="D221" t="str">
            <v>Community Services</v>
          </cell>
          <cell r="E221" t="str">
            <v>0801</v>
          </cell>
          <cell r="F221" t="str">
            <v>Sport And Recreation/Not Required</v>
          </cell>
          <cell r="G221" t="str">
            <v>Function:Sport and Recreation:Non-core Function:Recreational Facilities</v>
          </cell>
        </row>
        <row r="222">
          <cell r="A222">
            <v>404470</v>
          </cell>
          <cell r="B222" t="str">
            <v>470</v>
          </cell>
          <cell r="C222" t="str">
            <v>CHATTERTON SPRT FCLT</v>
          </cell>
          <cell r="D222" t="str">
            <v>Community Services</v>
          </cell>
          <cell r="E222" t="str">
            <v>0801</v>
          </cell>
          <cell r="F222" t="str">
            <v>Sport And Recreation/Not Required</v>
          </cell>
          <cell r="G222" t="str">
            <v>Function:Sport and Recreation:Non-core Function:Recreational Facilities</v>
          </cell>
        </row>
        <row r="223">
          <cell r="A223">
            <v>404471</v>
          </cell>
          <cell r="B223" t="str">
            <v>471</v>
          </cell>
          <cell r="C223" t="str">
            <v>QOKOLOLO SPRT FACLTY</v>
          </cell>
          <cell r="D223" t="str">
            <v>Community Services</v>
          </cell>
          <cell r="E223" t="str">
            <v>0801</v>
          </cell>
          <cell r="F223" t="str">
            <v>Sport And Recreation/Not Required</v>
          </cell>
          <cell r="G223" t="str">
            <v>Function:Sport and Recreation:Non-core Function:Recreational Facilities</v>
          </cell>
        </row>
        <row r="224">
          <cell r="A224">
            <v>404472</v>
          </cell>
          <cell r="B224" t="str">
            <v>472</v>
          </cell>
          <cell r="C224" t="str">
            <v>PROTEA SPORTS FACILI</v>
          </cell>
          <cell r="D224" t="str">
            <v>Community Services</v>
          </cell>
          <cell r="E224" t="str">
            <v>0801</v>
          </cell>
          <cell r="F224" t="str">
            <v>Sport And Recreation/Not Required</v>
          </cell>
          <cell r="G224" t="str">
            <v>Function:Sport and Recreation:Non-core Function:Recreational Facilities</v>
          </cell>
        </row>
        <row r="225">
          <cell r="A225">
            <v>404473</v>
          </cell>
          <cell r="B225" t="str">
            <v>473</v>
          </cell>
          <cell r="C225" t="str">
            <v>HANIVILLE</v>
          </cell>
          <cell r="D225" t="str">
            <v>Community Services</v>
          </cell>
          <cell r="E225" t="str">
            <v>0801</v>
          </cell>
          <cell r="F225" t="str">
            <v>Sport And Recreation/Not Required</v>
          </cell>
          <cell r="G225" t="str">
            <v>Function:Sport and Recreation:Non-core Function:Recreational Facilities</v>
          </cell>
        </row>
        <row r="226">
          <cell r="A226">
            <v>404474</v>
          </cell>
          <cell r="B226" t="str">
            <v>474</v>
          </cell>
          <cell r="C226" t="str">
            <v>TEHIUS SPORT FACLTY</v>
          </cell>
          <cell r="D226" t="str">
            <v>Community Services</v>
          </cell>
          <cell r="E226" t="str">
            <v>0801</v>
          </cell>
          <cell r="F226" t="str">
            <v>Sport And Recreation/Not Required</v>
          </cell>
          <cell r="G226" t="str">
            <v>Function:Sport and Recreation:Non-core Function:Recreational Facilities</v>
          </cell>
        </row>
        <row r="227">
          <cell r="A227">
            <v>404475</v>
          </cell>
          <cell r="B227" t="str">
            <v>475</v>
          </cell>
          <cell r="C227" t="str">
            <v>GLENWOOD SPORT FCLTY</v>
          </cell>
          <cell r="D227" t="str">
            <v>Community Services</v>
          </cell>
          <cell r="E227" t="str">
            <v>0801</v>
          </cell>
          <cell r="F227" t="str">
            <v>Sport And Recreation/Not Required</v>
          </cell>
          <cell r="G227" t="str">
            <v>Function:Sport and Recreation:Non-core Function:Recreational Facilities</v>
          </cell>
        </row>
        <row r="228">
          <cell r="A228">
            <v>404476</v>
          </cell>
          <cell r="B228" t="str">
            <v>476</v>
          </cell>
          <cell r="C228" t="str">
            <v>SLNGSPRUIT SPT FCLTY</v>
          </cell>
          <cell r="D228" t="str">
            <v>Community Services</v>
          </cell>
          <cell r="E228" t="str">
            <v>0801</v>
          </cell>
          <cell r="F228" t="str">
            <v>Sport And Recreation/Not Required</v>
          </cell>
          <cell r="G228" t="str">
            <v>Function:Sport and Recreation:Non-core Function:Recreational Facilities</v>
          </cell>
        </row>
        <row r="229">
          <cell r="A229">
            <v>404477</v>
          </cell>
          <cell r="B229" t="str">
            <v>477</v>
          </cell>
          <cell r="C229" t="str">
            <v>SOBANTU YOUTH CENTRE</v>
          </cell>
          <cell r="D229" t="str">
            <v>Community Services</v>
          </cell>
          <cell r="E229" t="str">
            <v>0801</v>
          </cell>
          <cell r="F229" t="str">
            <v>Sport And Recreation/Not Required</v>
          </cell>
          <cell r="G229" t="str">
            <v>Function:Sport and Recreation:Non-core Function:Recreational Facilities</v>
          </cell>
        </row>
        <row r="230">
          <cell r="A230">
            <v>404478</v>
          </cell>
          <cell r="B230" t="str">
            <v>478</v>
          </cell>
          <cell r="C230" t="str">
            <v>VULINDLEL SPRT FCLTY</v>
          </cell>
          <cell r="D230" t="str">
            <v>Community Services</v>
          </cell>
          <cell r="E230" t="str">
            <v>0801</v>
          </cell>
          <cell r="F230" t="str">
            <v>Sport And Recreation/Not Required</v>
          </cell>
          <cell r="G230" t="str">
            <v>Function:Sport and Recreation:Core Function:Sports Grounds and Stadiums</v>
          </cell>
        </row>
        <row r="231">
          <cell r="A231">
            <v>404504</v>
          </cell>
          <cell r="B231" t="str">
            <v>504</v>
          </cell>
          <cell r="C231" t="str">
            <v>CITY HALL</v>
          </cell>
          <cell r="D231" t="str">
            <v>Community Services</v>
          </cell>
          <cell r="E231" t="str">
            <v>0503</v>
          </cell>
          <cell r="F231" t="str">
            <v>Comm. &amp; Social/Community Halls and Facilities</v>
          </cell>
          <cell r="G231" t="str">
            <v>Function:Community and Social Services:Core Function:Community Halls and Facilities</v>
          </cell>
        </row>
        <row r="232">
          <cell r="A232">
            <v>404512</v>
          </cell>
          <cell r="B232" t="str">
            <v>512</v>
          </cell>
          <cell r="C232" t="str">
            <v>LIBRARY SERVICE</v>
          </cell>
          <cell r="D232" t="str">
            <v>Community Services</v>
          </cell>
          <cell r="E232" t="str">
            <v>0501</v>
          </cell>
          <cell r="F232" t="str">
            <v>Comm. &amp; Social/Libraries and Archives</v>
          </cell>
          <cell r="G232" t="str">
            <v>Function:Community and Social Services:Core Function:Libraries and Archives</v>
          </cell>
        </row>
        <row r="233">
          <cell r="A233">
            <v>404513</v>
          </cell>
          <cell r="B233" t="str">
            <v>513</v>
          </cell>
          <cell r="C233" t="str">
            <v>BESSIE HEAD LIBRY</v>
          </cell>
          <cell r="D233" t="str">
            <v>Community Services</v>
          </cell>
          <cell r="E233" t="str">
            <v>0501</v>
          </cell>
          <cell r="F233" t="str">
            <v>Comm. &amp; Social/Libraries and Archives</v>
          </cell>
          <cell r="G233" t="str">
            <v>Function:Community and Social Services:Core Function:Libraries and Archives</v>
          </cell>
        </row>
        <row r="234">
          <cell r="A234" t="str">
            <v>INFRUSTRACTURE</v>
          </cell>
          <cell r="B234" t="str">
            <v>URE</v>
          </cell>
        </row>
        <row r="235">
          <cell r="A235">
            <v>502100</v>
          </cell>
          <cell r="B235" t="str">
            <v>100</v>
          </cell>
          <cell r="C235" t="str">
            <v>GM - INFRA_SERV</v>
          </cell>
          <cell r="D235" t="str">
            <v>Infrastructure Services</v>
          </cell>
          <cell r="E235" t="str">
            <v>0102</v>
          </cell>
          <cell r="F235" t="str">
            <v>Executive &amp; Council/Municipal Manager</v>
          </cell>
          <cell r="G235" t="str">
            <v>Function:Executive and Council:Core Function:Municipal Manager, Town Secretary and Chief Executive</v>
          </cell>
        </row>
        <row r="236">
          <cell r="A236">
            <v>503078</v>
          </cell>
          <cell r="B236" t="str">
            <v>078</v>
          </cell>
          <cell r="C236" t="str">
            <v>MECHANICAL WORKSHOPS</v>
          </cell>
          <cell r="D236" t="str">
            <v>Infrastructure Services</v>
          </cell>
          <cell r="E236" t="str">
            <v>0191</v>
          </cell>
          <cell r="F236" t="str">
            <v>Budget &amp; Treasury Office/Not Required</v>
          </cell>
          <cell r="G236" t="str">
            <v>Function:Finance and Administration:Core Function:Fleet Management</v>
          </cell>
        </row>
        <row r="237">
          <cell r="A237">
            <v>503079</v>
          </cell>
          <cell r="B237" t="str">
            <v>079</v>
          </cell>
          <cell r="C237" t="str">
            <v>WSA - MNGT</v>
          </cell>
          <cell r="D237" t="str">
            <v>Infrastructure Services</v>
          </cell>
          <cell r="E237" t="str">
            <v>1201</v>
          </cell>
          <cell r="F237" t="str">
            <v>Water/Water Distribution</v>
          </cell>
          <cell r="G237" t="str">
            <v>Function:Water Management:Core Function:Water Distribution</v>
          </cell>
        </row>
        <row r="238">
          <cell r="A238">
            <v>503091</v>
          </cell>
          <cell r="B238" t="str">
            <v>091</v>
          </cell>
          <cell r="C238" t="str">
            <v>ELECTRICITY-MNGT</v>
          </cell>
          <cell r="D238" t="str">
            <v>Infrastructure Services</v>
          </cell>
          <cell r="E238" t="str">
            <v>1305</v>
          </cell>
          <cell r="F238" t="str">
            <v>Electricity /No Split Total</v>
          </cell>
          <cell r="G238" t="str">
            <v>Function:Energy Sources:Core Function:Electricity</v>
          </cell>
        </row>
        <row r="239">
          <cell r="A239">
            <v>503092</v>
          </cell>
          <cell r="B239" t="str">
            <v>092</v>
          </cell>
          <cell r="C239" t="str">
            <v>PLANNING AND DEVELOPMENT</v>
          </cell>
          <cell r="D239" t="str">
            <v>Infrastructure Services</v>
          </cell>
          <cell r="E239" t="str">
            <v>0301</v>
          </cell>
          <cell r="F239" t="str">
            <v>Planning and Development/Economic Development/Planning</v>
          </cell>
          <cell r="G239" t="str">
            <v>Function:Planning and Development:Core Function:Project Management Unit</v>
          </cell>
        </row>
        <row r="240">
          <cell r="A240">
            <v>503094</v>
          </cell>
          <cell r="B240" t="str">
            <v>094</v>
          </cell>
          <cell r="C240" t="str">
            <v>ROADS &amp; TRANS - MNGT</v>
          </cell>
          <cell r="D240" t="str">
            <v>Infrastructure Services</v>
          </cell>
          <cell r="E240" t="str">
            <v>1106</v>
          </cell>
          <cell r="F240" t="str">
            <v>Road Transport/No Split Total</v>
          </cell>
          <cell r="G240" t="str">
            <v>Function:Road Transport:Core Function:Roads</v>
          </cell>
        </row>
        <row r="241">
          <cell r="A241">
            <v>503096</v>
          </cell>
          <cell r="B241" t="str">
            <v>096</v>
          </cell>
          <cell r="C241" t="str">
            <v>WATER &amp;SAN MGT</v>
          </cell>
          <cell r="D241" t="str">
            <v>Infrastructure Services</v>
          </cell>
          <cell r="E241" t="str">
            <v>1204</v>
          </cell>
          <cell r="F241" t="str">
            <v>Water/No Split Total</v>
          </cell>
          <cell r="G241" t="str">
            <v>Function:Water Management:Core Function:Water Distribution</v>
          </cell>
        </row>
        <row r="242">
          <cell r="A242">
            <v>503097</v>
          </cell>
          <cell r="B242" t="str">
            <v>097</v>
          </cell>
          <cell r="C242" t="str">
            <v>WATER &amp;SAN MGT</v>
          </cell>
          <cell r="D242" t="str">
            <v>Infrastructure Services</v>
          </cell>
          <cell r="E242" t="str">
            <v>1001</v>
          </cell>
          <cell r="F242" t="str">
            <v>Waste Water Management/Sewerage</v>
          </cell>
          <cell r="G242" t="str">
            <v>Function:Waste Water Management:Core Function:Sewerage</v>
          </cell>
        </row>
        <row r="243">
          <cell r="A243">
            <v>504028</v>
          </cell>
          <cell r="B243" t="str">
            <v>028</v>
          </cell>
          <cell r="C243" t="str">
            <v>VENDORS - INTERNAL TOKENS</v>
          </cell>
          <cell r="D243" t="str">
            <v>Infrastructure Services</v>
          </cell>
          <cell r="E243" t="str">
            <v>1301</v>
          </cell>
          <cell r="F243" t="str">
            <v>Electricity /Electricity Distribution</v>
          </cell>
          <cell r="G243" t="str">
            <v>Function:Energy Sources:Core Function:Electricity</v>
          </cell>
        </row>
        <row r="244">
          <cell r="A244">
            <v>504066</v>
          </cell>
          <cell r="B244" t="str">
            <v>066</v>
          </cell>
          <cell r="C244" t="str">
            <v>CIVIC 1</v>
          </cell>
          <cell r="D244" t="str">
            <v>Infrastructure Services</v>
          </cell>
          <cell r="E244" t="str">
            <v>1301</v>
          </cell>
          <cell r="F244" t="str">
            <v>Electricity /Electricity Distribution</v>
          </cell>
          <cell r="G244" t="str">
            <v>Function:Energy Sources:Core Function:Electricity</v>
          </cell>
        </row>
        <row r="245">
          <cell r="A245">
            <v>504067</v>
          </cell>
          <cell r="B245" t="str">
            <v>067</v>
          </cell>
          <cell r="C245" t="str">
            <v>CIVIC 2</v>
          </cell>
          <cell r="D245" t="str">
            <v>Infrastructure Services</v>
          </cell>
          <cell r="E245" t="str">
            <v>1301</v>
          </cell>
          <cell r="F245" t="str">
            <v>Electricity /Electricity Distribution</v>
          </cell>
          <cell r="G245" t="str">
            <v>Function:Energy Sources:Core Function:Electricity</v>
          </cell>
        </row>
        <row r="246">
          <cell r="A246">
            <v>504068</v>
          </cell>
          <cell r="B246" t="str">
            <v>068</v>
          </cell>
          <cell r="C246" t="str">
            <v>SOBANTU OFFICE</v>
          </cell>
          <cell r="D246" t="str">
            <v>Infrastructure Services</v>
          </cell>
          <cell r="E246" t="str">
            <v>1301</v>
          </cell>
          <cell r="F246" t="str">
            <v>Electricity /Electricity Distribution</v>
          </cell>
          <cell r="G246" t="str">
            <v>Function:Energy Sources:Core Function:Electricity</v>
          </cell>
        </row>
        <row r="247">
          <cell r="A247">
            <v>504080</v>
          </cell>
          <cell r="B247" t="str">
            <v>080</v>
          </cell>
          <cell r="C247" t="str">
            <v>WSA</v>
          </cell>
          <cell r="D247" t="str">
            <v>Infrastructure Services</v>
          </cell>
          <cell r="E247" t="str">
            <v>1201</v>
          </cell>
          <cell r="F247" t="str">
            <v>Water/Water Distribution</v>
          </cell>
          <cell r="G247" t="str">
            <v>Function:Water Management:Core Function:Water Distribution</v>
          </cell>
        </row>
        <row r="248">
          <cell r="A248">
            <v>504088</v>
          </cell>
          <cell r="B248" t="str">
            <v>088</v>
          </cell>
          <cell r="C248" t="str">
            <v>ELECTRICAL PLANNING</v>
          </cell>
          <cell r="D248" t="str">
            <v>Infrastructure Services</v>
          </cell>
          <cell r="E248" t="str">
            <v>1305</v>
          </cell>
          <cell r="F248" t="str">
            <v>Electricity /No Split Total</v>
          </cell>
          <cell r="G248" t="str">
            <v>Function:Energy Sources:Core Function:Electricity</v>
          </cell>
        </row>
        <row r="249">
          <cell r="A249">
            <v>504089</v>
          </cell>
          <cell r="B249" t="str">
            <v>089</v>
          </cell>
          <cell r="C249" t="str">
            <v>REVENUE - MNGT</v>
          </cell>
          <cell r="D249" t="str">
            <v>Infrastructure Services</v>
          </cell>
          <cell r="E249" t="str">
            <v>0191</v>
          </cell>
          <cell r="F249" t="str">
            <v>Budget &amp; Treasury Office/Not Required</v>
          </cell>
          <cell r="G249" t="str">
            <v>Function:Finance and Administration:Core Function:Finance</v>
          </cell>
        </row>
        <row r="250">
          <cell r="A250">
            <v>504090</v>
          </cell>
          <cell r="B250" t="str">
            <v>090</v>
          </cell>
          <cell r="C250" t="str">
            <v>METHODS &amp; STDS</v>
          </cell>
          <cell r="D250" t="str">
            <v>Infrastructure Services</v>
          </cell>
          <cell r="E250" t="str">
            <v>1305</v>
          </cell>
          <cell r="F250" t="str">
            <v>Electricity /No Split Total</v>
          </cell>
          <cell r="G250" t="str">
            <v>Function:Energy Sources:Core Function:Electricity</v>
          </cell>
        </row>
        <row r="251">
          <cell r="A251">
            <v>504093</v>
          </cell>
          <cell r="B251" t="str">
            <v>093</v>
          </cell>
          <cell r="C251" t="str">
            <v>DESIGN &amp; PROJ IMPL</v>
          </cell>
          <cell r="D251" t="str">
            <v>Infrastructure Services</v>
          </cell>
          <cell r="E251" t="str">
            <v>1101</v>
          </cell>
          <cell r="F251" t="str">
            <v>Road Transport/Roads</v>
          </cell>
          <cell r="G251" t="str">
            <v>Function:Road Transport:Core Function:Roads</v>
          </cell>
        </row>
        <row r="252">
          <cell r="A252">
            <v>504095</v>
          </cell>
          <cell r="B252" t="str">
            <v>095</v>
          </cell>
          <cell r="C252" t="str">
            <v>PLNG DSIGN&amp;CONS MNTR</v>
          </cell>
          <cell r="D252" t="str">
            <v>Infrastructure Services</v>
          </cell>
          <cell r="E252" t="str">
            <v>1201</v>
          </cell>
          <cell r="F252" t="str">
            <v>Water/Water Distribution</v>
          </cell>
          <cell r="G252" t="str">
            <v>Function:Water Management:Core Function:Water Distribution</v>
          </cell>
        </row>
        <row r="253">
          <cell r="A253">
            <v>504124</v>
          </cell>
          <cell r="B253" t="str">
            <v>124</v>
          </cell>
          <cell r="C253" t="str">
            <v>ROADS GENERAL</v>
          </cell>
          <cell r="D253" t="str">
            <v>Infrastructure Services</v>
          </cell>
          <cell r="E253" t="str">
            <v>1101</v>
          </cell>
          <cell r="F253" t="str">
            <v>Road Transport/Roads</v>
          </cell>
          <cell r="G253" t="str">
            <v>Function:Road Transport:Core Function:Roads</v>
          </cell>
        </row>
        <row r="254">
          <cell r="A254">
            <v>504125</v>
          </cell>
          <cell r="B254" t="str">
            <v>125</v>
          </cell>
          <cell r="C254" t="str">
            <v>ROADS SURFACE REPAIR</v>
          </cell>
          <cell r="D254" t="str">
            <v>Infrastructure Services</v>
          </cell>
          <cell r="E254" t="str">
            <v>1101</v>
          </cell>
          <cell r="F254" t="str">
            <v>Road Transport/Roads</v>
          </cell>
          <cell r="G254" t="str">
            <v>Function:Road Transport:Core Function:Roads</v>
          </cell>
        </row>
        <row r="255">
          <cell r="A255">
            <v>504126</v>
          </cell>
          <cell r="B255" t="str">
            <v>126</v>
          </cell>
          <cell r="C255" t="str">
            <v>CANLISD RIVER &amp; STRM</v>
          </cell>
          <cell r="D255" t="str">
            <v>Infrastructure Services</v>
          </cell>
          <cell r="E255" t="str">
            <v>1101</v>
          </cell>
          <cell r="F255" t="str">
            <v>Road Transport/Roads</v>
          </cell>
          <cell r="G255" t="str">
            <v>Function:Road Transport:Core Function:Roads</v>
          </cell>
        </row>
        <row r="256">
          <cell r="A256">
            <v>504127</v>
          </cell>
          <cell r="B256" t="str">
            <v>127</v>
          </cell>
          <cell r="C256" t="str">
            <v>VERGES &amp; SUNDRY WORK</v>
          </cell>
          <cell r="D256" t="str">
            <v>Infrastructure Services</v>
          </cell>
          <cell r="E256" t="str">
            <v>1101</v>
          </cell>
          <cell r="F256" t="str">
            <v>Road Transport/Roads</v>
          </cell>
          <cell r="G256" t="str">
            <v>Function:Road Transport:Core Function:Roads</v>
          </cell>
        </row>
        <row r="257">
          <cell r="A257">
            <v>504128</v>
          </cell>
          <cell r="B257" t="str">
            <v>128</v>
          </cell>
          <cell r="C257" t="str">
            <v>RAILWAY FEEDER LINES</v>
          </cell>
          <cell r="D257" t="str">
            <v>Infrastructure Services</v>
          </cell>
          <cell r="E257" t="str">
            <v>1101</v>
          </cell>
          <cell r="F257" t="str">
            <v>Road Transport/Roads</v>
          </cell>
          <cell r="G257" t="str">
            <v>Function:Road Transport:Core Function:Roads</v>
          </cell>
        </row>
        <row r="258">
          <cell r="A258">
            <v>504129</v>
          </cell>
          <cell r="B258" t="str">
            <v>129</v>
          </cell>
          <cell r="C258" t="str">
            <v>BRIDGES &amp; CULVERTS</v>
          </cell>
          <cell r="D258" t="str">
            <v>Infrastructure Services</v>
          </cell>
          <cell r="E258" t="str">
            <v>1101</v>
          </cell>
          <cell r="F258" t="str">
            <v>Road Transport/Roads</v>
          </cell>
          <cell r="G258" t="str">
            <v>Function:Road Transport:Core Function:Roads</v>
          </cell>
        </row>
        <row r="259">
          <cell r="A259">
            <v>504130</v>
          </cell>
          <cell r="B259" t="str">
            <v>130</v>
          </cell>
          <cell r="C259" t="str">
            <v>STREET NAME PLATES</v>
          </cell>
          <cell r="D259" t="str">
            <v>Infrastructure Services</v>
          </cell>
          <cell r="E259" t="str">
            <v>1101</v>
          </cell>
          <cell r="F259" t="str">
            <v>Road Transport/Roads</v>
          </cell>
          <cell r="G259" t="str">
            <v>Function:Road Transport:Core Function:Roads</v>
          </cell>
        </row>
        <row r="260">
          <cell r="A260">
            <v>504131</v>
          </cell>
          <cell r="B260" t="str">
            <v>131</v>
          </cell>
          <cell r="C260" t="str">
            <v>TRANSPORTATION</v>
          </cell>
          <cell r="D260" t="str">
            <v>Infrastructure Services</v>
          </cell>
          <cell r="E260" t="str">
            <v>1105</v>
          </cell>
          <cell r="F260" t="str">
            <v>Road Transport/Other</v>
          </cell>
          <cell r="G260" t="str">
            <v>Function:Road Transport:Core Function:Public Transport</v>
          </cell>
        </row>
        <row r="261">
          <cell r="A261">
            <v>504132</v>
          </cell>
          <cell r="B261" t="str">
            <v>132</v>
          </cell>
          <cell r="C261" t="str">
            <v>WEST ST BUS STATION</v>
          </cell>
          <cell r="D261" t="str">
            <v>Infrastructure Services</v>
          </cell>
          <cell r="E261" t="str">
            <v>1105</v>
          </cell>
          <cell r="F261" t="str">
            <v>Road Transport/Other</v>
          </cell>
          <cell r="G261" t="str">
            <v>Function:Road Transport:Core Function:Public Transport</v>
          </cell>
        </row>
        <row r="262">
          <cell r="A262">
            <v>504133</v>
          </cell>
          <cell r="B262" t="str">
            <v>133</v>
          </cell>
          <cell r="C262" t="str">
            <v>RETIEF ST BUS STATN</v>
          </cell>
          <cell r="D262" t="str">
            <v>Infrastructure Services</v>
          </cell>
          <cell r="E262" t="str">
            <v>1105</v>
          </cell>
          <cell r="F262" t="str">
            <v>Road Transport/Other</v>
          </cell>
          <cell r="G262" t="str">
            <v>Function:Road Transport:Core Function:Public Transport</v>
          </cell>
        </row>
        <row r="263">
          <cell r="A263">
            <v>504135</v>
          </cell>
          <cell r="B263" t="str">
            <v>135</v>
          </cell>
          <cell r="C263" t="str">
            <v>PEDESTRIAN AREAS</v>
          </cell>
          <cell r="D263" t="str">
            <v>Infrastructure Services</v>
          </cell>
          <cell r="E263" t="str">
            <v>1101</v>
          </cell>
          <cell r="F263" t="str">
            <v>Road Transport/Roads</v>
          </cell>
          <cell r="G263" t="str">
            <v>Function:Road Transport:Core Function:Roads</v>
          </cell>
        </row>
        <row r="264">
          <cell r="A264">
            <v>504136</v>
          </cell>
          <cell r="B264" t="str">
            <v>136</v>
          </cell>
          <cell r="C264" t="str">
            <v>TRFC SGNS &amp; RDMRKNG</v>
          </cell>
          <cell r="D264" t="str">
            <v>Infrastructure Services</v>
          </cell>
          <cell r="E264" t="str">
            <v>1101</v>
          </cell>
          <cell r="F264" t="str">
            <v>Road Transport/Roads</v>
          </cell>
          <cell r="G264" t="str">
            <v>Function:Road Transport:Core Function:Roads</v>
          </cell>
        </row>
        <row r="265">
          <cell r="A265">
            <v>504137</v>
          </cell>
          <cell r="B265" t="str">
            <v>137</v>
          </cell>
          <cell r="C265" t="str">
            <v>GRDRAIL SFETY BARIER</v>
          </cell>
          <cell r="D265" t="str">
            <v>Infrastructure Services</v>
          </cell>
          <cell r="E265" t="str">
            <v>1101</v>
          </cell>
          <cell r="F265" t="str">
            <v>Road Transport/Roads</v>
          </cell>
          <cell r="G265" t="str">
            <v>Function:Road Transport:Core Function:Roads</v>
          </cell>
        </row>
        <row r="266">
          <cell r="A266">
            <v>504138</v>
          </cell>
          <cell r="B266" t="str">
            <v>138</v>
          </cell>
          <cell r="C266" t="str">
            <v>BUS SHELTERS</v>
          </cell>
          <cell r="D266" t="str">
            <v>Infrastructure Services</v>
          </cell>
          <cell r="E266" t="str">
            <v>1105</v>
          </cell>
          <cell r="F266" t="str">
            <v>Road Transport/Other</v>
          </cell>
          <cell r="G266" t="str">
            <v>Function:Road Transport:Core Function:Public Transport</v>
          </cell>
        </row>
        <row r="267">
          <cell r="A267">
            <v>504139</v>
          </cell>
          <cell r="B267" t="str">
            <v>139</v>
          </cell>
          <cell r="C267" t="str">
            <v>SLATER ST BUS STATN</v>
          </cell>
          <cell r="D267" t="str">
            <v>Infrastructure Services</v>
          </cell>
          <cell r="E267" t="str">
            <v>1105</v>
          </cell>
          <cell r="F267" t="str">
            <v>Road Transport/Other</v>
          </cell>
          <cell r="G267" t="str">
            <v>Function:Road Transport:Core Function:Public Transport</v>
          </cell>
        </row>
        <row r="268">
          <cell r="A268">
            <v>504140</v>
          </cell>
          <cell r="B268" t="str">
            <v>140</v>
          </cell>
          <cell r="C268" t="str">
            <v>DRAINAGE GENERAL</v>
          </cell>
          <cell r="D268" t="str">
            <v>Infrastructure Services</v>
          </cell>
          <cell r="E268" t="str">
            <v>1002</v>
          </cell>
          <cell r="F268" t="str">
            <v>Waste Water Management/Storm Water Management</v>
          </cell>
          <cell r="G268" t="str">
            <v>Function:Waste Water Management:Core Function:Storm Water Management</v>
          </cell>
        </row>
        <row r="269">
          <cell r="A269">
            <v>504141</v>
          </cell>
          <cell r="B269" t="str">
            <v>141</v>
          </cell>
          <cell r="C269" t="str">
            <v>PUBLIC TRNSPRT FCLTY</v>
          </cell>
          <cell r="D269" t="str">
            <v>Infrastructure Services</v>
          </cell>
          <cell r="E269" t="str">
            <v>1105</v>
          </cell>
          <cell r="F269" t="str">
            <v>Road Transport/Other</v>
          </cell>
          <cell r="G269" t="str">
            <v>Function:Road Transport:Core Function:Taxi Ranks</v>
          </cell>
        </row>
        <row r="270">
          <cell r="A270">
            <v>504142</v>
          </cell>
          <cell r="B270" t="str">
            <v>142</v>
          </cell>
          <cell r="C270" t="str">
            <v>FREEDOM SQUARE TAXI</v>
          </cell>
          <cell r="D270" t="str">
            <v>Infrastructure Services</v>
          </cell>
          <cell r="E270" t="str">
            <v>1105</v>
          </cell>
          <cell r="F270" t="str">
            <v>Road Transport/Other</v>
          </cell>
          <cell r="G270" t="str">
            <v>Function:Road Transport:Core Function:Taxi Ranks</v>
          </cell>
        </row>
        <row r="271">
          <cell r="A271">
            <v>504143</v>
          </cell>
          <cell r="B271" t="str">
            <v>143</v>
          </cell>
          <cell r="C271" t="str">
            <v>IRPTN</v>
          </cell>
          <cell r="D271" t="str">
            <v>Infrastructure Services</v>
          </cell>
          <cell r="E271" t="str">
            <v>1101</v>
          </cell>
          <cell r="F271" t="str">
            <v>Road Transport/Roads</v>
          </cell>
          <cell r="G271" t="str">
            <v>Function:Road Transport:Core Function:Roads</v>
          </cell>
        </row>
        <row r="272">
          <cell r="A272">
            <v>504161</v>
          </cell>
          <cell r="B272" t="str">
            <v>161</v>
          </cell>
          <cell r="C272" t="str">
            <v>MECHANICAL WORKSHOPS</v>
          </cell>
          <cell r="D272" t="str">
            <v>Infrastructure Services</v>
          </cell>
          <cell r="E272" t="str">
            <v>0191</v>
          </cell>
          <cell r="F272" t="str">
            <v>Budget &amp; Treasury Office/Not Required</v>
          </cell>
          <cell r="G272" t="str">
            <v>Function:Finance and Administration:Core Function:Asset Management</v>
          </cell>
        </row>
        <row r="273">
          <cell r="A273">
            <v>504162</v>
          </cell>
          <cell r="B273" t="str">
            <v>162</v>
          </cell>
          <cell r="C273" t="str">
            <v>CONCRET CASTING YARD</v>
          </cell>
          <cell r="D273" t="str">
            <v>Infrastructure Services</v>
          </cell>
          <cell r="E273" t="str">
            <v>0191</v>
          </cell>
          <cell r="F273" t="str">
            <v>Budget &amp; Treasury Office/Not Required</v>
          </cell>
          <cell r="G273" t="str">
            <v>Function:Finance and Administration:Core Function:Asset Management</v>
          </cell>
        </row>
        <row r="274">
          <cell r="A274">
            <v>504164</v>
          </cell>
          <cell r="B274" t="str">
            <v>164</v>
          </cell>
          <cell r="C274" t="str">
            <v>DEPOT LEAV TOOLS</v>
          </cell>
          <cell r="D274" t="str">
            <v>Infrastructure Services</v>
          </cell>
          <cell r="E274" t="str">
            <v>0191</v>
          </cell>
          <cell r="F274" t="str">
            <v>Budget &amp; Treasury Office/Not Required</v>
          </cell>
          <cell r="G274" t="str">
            <v>Function:Finance and Administration:Core Function:Asset Management</v>
          </cell>
        </row>
        <row r="275">
          <cell r="A275">
            <v>504167</v>
          </cell>
          <cell r="B275" t="str">
            <v>167</v>
          </cell>
          <cell r="C275" t="str">
            <v>PUBLIC WORKS</v>
          </cell>
          <cell r="D275" t="str">
            <v>Infrastructure Services</v>
          </cell>
          <cell r="E275" t="str">
            <v>1101</v>
          </cell>
          <cell r="F275" t="str">
            <v>Road Transport/Roads</v>
          </cell>
          <cell r="G275" t="str">
            <v>Function:Road Transport:Core Function:Roads</v>
          </cell>
        </row>
        <row r="276">
          <cell r="A276">
            <v>504168</v>
          </cell>
          <cell r="B276" t="str">
            <v>168</v>
          </cell>
          <cell r="C276" t="str">
            <v>SEWERAGE</v>
          </cell>
          <cell r="D276" t="str">
            <v>Infrastructure Services</v>
          </cell>
          <cell r="E276" t="str">
            <v>1001</v>
          </cell>
          <cell r="F276" t="str">
            <v>Waste Water Management/Sewerage</v>
          </cell>
          <cell r="G276" t="str">
            <v>Function:Waste Water Management:Core Function:Sewerage</v>
          </cell>
        </row>
        <row r="277">
          <cell r="A277">
            <v>504169</v>
          </cell>
          <cell r="B277" t="str">
            <v>169</v>
          </cell>
          <cell r="C277" t="str">
            <v>WATER</v>
          </cell>
          <cell r="D277" t="str">
            <v>Infrastructure Services</v>
          </cell>
          <cell r="E277" t="str">
            <v>1201</v>
          </cell>
          <cell r="F277" t="str">
            <v>Water/Water Distribution</v>
          </cell>
          <cell r="G277" t="str">
            <v>Function:Water Management:Core Function:Water Distribution</v>
          </cell>
        </row>
        <row r="278">
          <cell r="A278">
            <v>504171</v>
          </cell>
          <cell r="B278" t="str">
            <v>171</v>
          </cell>
          <cell r="C278" t="str">
            <v>DRAINAGE DISTRIBUTION</v>
          </cell>
          <cell r="D278" t="str">
            <v>Infrastructure Services</v>
          </cell>
          <cell r="E278" t="str">
            <v>1002</v>
          </cell>
          <cell r="F278" t="str">
            <v>Waste Water Management/Storm Water Management</v>
          </cell>
          <cell r="G278" t="str">
            <v>Function:Waste Water Management:Core Function:Storm Water Management</v>
          </cell>
        </row>
        <row r="279">
          <cell r="A279">
            <v>504172</v>
          </cell>
          <cell r="B279" t="str">
            <v>172</v>
          </cell>
          <cell r="C279" t="str">
            <v>WATER CAPITAL</v>
          </cell>
          <cell r="D279" t="str">
            <v>Infrastructure Services</v>
          </cell>
          <cell r="E279" t="str">
            <v>1201</v>
          </cell>
          <cell r="F279" t="str">
            <v>Water/Water Distribution</v>
          </cell>
          <cell r="G279" t="str">
            <v>Function:Water Management:Core Function:Water Distribution</v>
          </cell>
        </row>
        <row r="280">
          <cell r="A280">
            <v>504175</v>
          </cell>
          <cell r="B280" t="str">
            <v>175</v>
          </cell>
          <cell r="C280" t="str">
            <v>ELECTRONICS</v>
          </cell>
          <cell r="D280" t="str">
            <v>Infrastructure Services</v>
          </cell>
          <cell r="E280" t="str">
            <v>1201</v>
          </cell>
          <cell r="F280" t="str">
            <v>Water/Water Distribution</v>
          </cell>
          <cell r="G280" t="str">
            <v>Function:Water Management:Core Function:Water Distribution</v>
          </cell>
        </row>
        <row r="281">
          <cell r="A281">
            <v>504202</v>
          </cell>
          <cell r="B281" t="str">
            <v>202</v>
          </cell>
          <cell r="C281" t="str">
            <v>SEWER RETCULTN MAINT</v>
          </cell>
          <cell r="D281" t="str">
            <v>Infrastructure Services</v>
          </cell>
          <cell r="E281" t="str">
            <v>1001</v>
          </cell>
          <cell r="F281" t="str">
            <v>Waste Water Management/Sewerage</v>
          </cell>
          <cell r="G281" t="str">
            <v>Function:Waste Water Management:Core Function:Sewerage</v>
          </cell>
        </row>
        <row r="282">
          <cell r="A282">
            <v>504203</v>
          </cell>
          <cell r="B282" t="str">
            <v>203</v>
          </cell>
          <cell r="C282" t="str">
            <v>DARVILL PURIFICATION</v>
          </cell>
          <cell r="D282" t="str">
            <v>Infrastructure Services</v>
          </cell>
          <cell r="E282" t="str">
            <v>1001</v>
          </cell>
          <cell r="F282" t="str">
            <v>Waste Water Management/Sewerage</v>
          </cell>
          <cell r="G282" t="str">
            <v>Function:Waste Water Management:Core Function:Sewerage</v>
          </cell>
        </row>
        <row r="283">
          <cell r="A283">
            <v>504205</v>
          </cell>
          <cell r="B283" t="str">
            <v>205</v>
          </cell>
          <cell r="C283" t="str">
            <v>GENERAL - SANITATION</v>
          </cell>
          <cell r="D283" t="str">
            <v>Infrastructure Services</v>
          </cell>
          <cell r="E283" t="str">
            <v>1001</v>
          </cell>
          <cell r="F283" t="str">
            <v>Waste Water Management/Sewerage</v>
          </cell>
          <cell r="G283" t="str">
            <v>Function:Waste Water Management:Core Function:Sewerage</v>
          </cell>
        </row>
        <row r="284">
          <cell r="A284">
            <v>504207</v>
          </cell>
          <cell r="B284" t="str">
            <v>207</v>
          </cell>
          <cell r="C284" t="str">
            <v>TELEMETRY SERVICE</v>
          </cell>
          <cell r="D284" t="str">
            <v>Infrastructure Services</v>
          </cell>
          <cell r="E284" t="str">
            <v>1001</v>
          </cell>
          <cell r="F284" t="str">
            <v>Waste Water Management/Sewerage</v>
          </cell>
          <cell r="G284" t="str">
            <v>Function:Waste Water Management:Core Function:Sewerage</v>
          </cell>
        </row>
        <row r="285">
          <cell r="A285">
            <v>504527</v>
          </cell>
          <cell r="B285" t="str">
            <v>527</v>
          </cell>
          <cell r="C285" t="str">
            <v>MNGT SERVICES</v>
          </cell>
          <cell r="D285" t="str">
            <v>Infrastructure Services</v>
          </cell>
          <cell r="E285" t="str">
            <v>0202</v>
          </cell>
          <cell r="F285" t="str">
            <v>Corporate Services/Human Resources</v>
          </cell>
          <cell r="G285" t="str">
            <v>Function:Finance and Administration:Core Function:Human Resources</v>
          </cell>
        </row>
        <row r="286">
          <cell r="A286">
            <v>504701</v>
          </cell>
          <cell r="B286" t="str">
            <v>701</v>
          </cell>
          <cell r="C286" t="str">
            <v>MNGT</v>
          </cell>
          <cell r="D286" t="str">
            <v>Infrastructure Services</v>
          </cell>
          <cell r="E286" t="str">
            <v>1305</v>
          </cell>
          <cell r="F286" t="str">
            <v>Electricity /No Split Total</v>
          </cell>
          <cell r="G286" t="str">
            <v>Function:Energy Sources:Core Function:Electricity</v>
          </cell>
        </row>
        <row r="287">
          <cell r="A287">
            <v>504702</v>
          </cell>
          <cell r="B287" t="str">
            <v>702</v>
          </cell>
          <cell r="C287" t="str">
            <v>PURCHASE OF ELECTRICITY</v>
          </cell>
          <cell r="D287" t="str">
            <v>Infrastructure Services</v>
          </cell>
          <cell r="E287" t="str">
            <v>1301</v>
          </cell>
          <cell r="F287" t="str">
            <v>Electricity /Electricity Distribution</v>
          </cell>
          <cell r="G287" t="str">
            <v>Function:Energy Sources:Core Function:Electricity</v>
          </cell>
        </row>
        <row r="288">
          <cell r="A288">
            <v>504703</v>
          </cell>
          <cell r="B288" t="str">
            <v>703</v>
          </cell>
          <cell r="C288" t="str">
            <v>STREET LIGHTING</v>
          </cell>
          <cell r="D288" t="str">
            <v>Infrastructure Services</v>
          </cell>
          <cell r="E288" t="str">
            <v>1305</v>
          </cell>
          <cell r="F288" t="str">
            <v>Electricity /No Split Total</v>
          </cell>
          <cell r="G288" t="str">
            <v>Function:Energy Sources:Core Function:Street Lighting and Signal Systems</v>
          </cell>
        </row>
        <row r="289">
          <cell r="A289">
            <v>504704</v>
          </cell>
          <cell r="B289" t="str">
            <v>704</v>
          </cell>
          <cell r="C289" t="str">
            <v>SERVICES</v>
          </cell>
          <cell r="D289" t="str">
            <v>Infrastructure Services</v>
          </cell>
          <cell r="E289" t="str">
            <v>1301</v>
          </cell>
          <cell r="F289" t="str">
            <v>Electricity /Electricity Distribution</v>
          </cell>
          <cell r="G289" t="str">
            <v>Function:Energy Sources:Core Function:Electricity</v>
          </cell>
        </row>
        <row r="290">
          <cell r="A290">
            <v>504705</v>
          </cell>
          <cell r="B290" t="str">
            <v>705</v>
          </cell>
          <cell r="C290" t="str">
            <v>METERING &amp; PROTECTION</v>
          </cell>
          <cell r="D290" t="str">
            <v>Infrastructure Services</v>
          </cell>
          <cell r="E290" t="str">
            <v>1301</v>
          </cell>
          <cell r="F290" t="str">
            <v>Electricity /Electricity Distribution</v>
          </cell>
          <cell r="G290" t="str">
            <v>Function:Energy Sources:Core Function:Electricity</v>
          </cell>
        </row>
        <row r="291">
          <cell r="A291">
            <v>504706</v>
          </cell>
          <cell r="B291" t="str">
            <v>706</v>
          </cell>
          <cell r="C291" t="str">
            <v>WORKSHOPS</v>
          </cell>
          <cell r="D291" t="str">
            <v>Infrastructure Services</v>
          </cell>
          <cell r="E291" t="str">
            <v>1301</v>
          </cell>
          <cell r="F291" t="str">
            <v>Electricity /Electricity Distribution</v>
          </cell>
          <cell r="G291" t="str">
            <v>Function:Energy Sources:Core Function:Electricity</v>
          </cell>
        </row>
        <row r="292">
          <cell r="A292">
            <v>504707</v>
          </cell>
          <cell r="B292" t="str">
            <v>707</v>
          </cell>
          <cell r="C292" t="str">
            <v>RADIO/TRAFFIC</v>
          </cell>
          <cell r="D292" t="str">
            <v>Infrastructure Services</v>
          </cell>
          <cell r="E292" t="str">
            <v>1301</v>
          </cell>
          <cell r="F292" t="str">
            <v>Electricity /Electricity Distribution</v>
          </cell>
          <cell r="G292" t="str">
            <v>Function:Energy Sources:Core Function:Electricity</v>
          </cell>
        </row>
        <row r="293">
          <cell r="A293">
            <v>504708</v>
          </cell>
          <cell r="B293" t="str">
            <v>708</v>
          </cell>
          <cell r="C293" t="str">
            <v>SUB-STATIONS</v>
          </cell>
          <cell r="D293" t="str">
            <v>Infrastructure Services</v>
          </cell>
          <cell r="E293" t="str">
            <v>1301</v>
          </cell>
          <cell r="F293" t="str">
            <v>Electricity /Electricity Distribution</v>
          </cell>
          <cell r="G293" t="str">
            <v>Function:Energy Sources:Core Function:Electricity</v>
          </cell>
        </row>
        <row r="294">
          <cell r="A294">
            <v>504709</v>
          </cell>
          <cell r="B294" t="str">
            <v>709</v>
          </cell>
          <cell r="C294" t="str">
            <v>UNDERGROUND MAINS</v>
          </cell>
          <cell r="D294" t="str">
            <v>Infrastructure Services</v>
          </cell>
          <cell r="E294" t="str">
            <v>1301</v>
          </cell>
          <cell r="F294" t="str">
            <v>Electricity /Electricity Distribution</v>
          </cell>
          <cell r="G294" t="str">
            <v>Function:Energy Sources:Core Function:Electricity</v>
          </cell>
        </row>
        <row r="295">
          <cell r="A295">
            <v>504710</v>
          </cell>
          <cell r="B295" t="str">
            <v>710</v>
          </cell>
          <cell r="C295" t="str">
            <v>OVERHEAD MAINS</v>
          </cell>
          <cell r="D295" t="str">
            <v>Infrastructure Services</v>
          </cell>
          <cell r="E295" t="str">
            <v>1301</v>
          </cell>
          <cell r="F295" t="str">
            <v>Electricity /Electricity Distribution</v>
          </cell>
          <cell r="G295" t="str">
            <v>Function:Energy Sources:Core Function:Electricity</v>
          </cell>
        </row>
        <row r="296">
          <cell r="A296">
            <v>504711</v>
          </cell>
          <cell r="B296" t="str">
            <v>711</v>
          </cell>
          <cell r="C296" t="str">
            <v>SYSTEM CONTROL</v>
          </cell>
          <cell r="D296" t="str">
            <v>Infrastructure Services</v>
          </cell>
          <cell r="E296" t="str">
            <v>1301</v>
          </cell>
          <cell r="F296" t="str">
            <v>Electricity /Electricity Distribution</v>
          </cell>
          <cell r="G296" t="str">
            <v>Function:Energy Sources:Core Function:Electricity</v>
          </cell>
        </row>
        <row r="297">
          <cell r="A297">
            <v>504712</v>
          </cell>
          <cell r="B297" t="str">
            <v>712</v>
          </cell>
          <cell r="C297" t="str">
            <v>MISC DISTRBTION</v>
          </cell>
          <cell r="D297" t="str">
            <v>Infrastructure Services</v>
          </cell>
          <cell r="E297" t="str">
            <v>1301</v>
          </cell>
          <cell r="F297" t="str">
            <v>Electricity /Electricity Distribution</v>
          </cell>
          <cell r="G297" t="str">
            <v>Function:Energy Sources:Core Function:Electricity</v>
          </cell>
        </row>
        <row r="298">
          <cell r="A298">
            <v>504713</v>
          </cell>
          <cell r="B298" t="str">
            <v>713</v>
          </cell>
          <cell r="C298" t="str">
            <v>GENERAL - ELECTRICITY</v>
          </cell>
          <cell r="D298" t="str">
            <v>Infrastructure Services</v>
          </cell>
          <cell r="E298" t="str">
            <v>1301</v>
          </cell>
          <cell r="F298" t="str">
            <v>Electricity /Electricity Distribution</v>
          </cell>
          <cell r="G298" t="str">
            <v>Function:Energy Sources:Core Function:Electricity</v>
          </cell>
        </row>
        <row r="299">
          <cell r="A299">
            <v>504714</v>
          </cell>
          <cell r="B299" t="str">
            <v>714</v>
          </cell>
          <cell r="C299" t="str">
            <v>TRAFFIC SIGNALS</v>
          </cell>
          <cell r="D299" t="str">
            <v>Infrastructure Services</v>
          </cell>
          <cell r="E299" t="str">
            <v>1301</v>
          </cell>
          <cell r="F299" t="str">
            <v>Electricity /Electricity Distribution</v>
          </cell>
          <cell r="G299" t="str">
            <v>Function:Energy Sources:Core Function:Electricity</v>
          </cell>
        </row>
        <row r="300">
          <cell r="A300">
            <v>504715</v>
          </cell>
          <cell r="B300" t="str">
            <v>715</v>
          </cell>
          <cell r="C300" t="str">
            <v>TRANSPORT &amp; PLANT</v>
          </cell>
          <cell r="D300" t="str">
            <v>Infrastructure Services</v>
          </cell>
          <cell r="E300" t="str">
            <v>1301</v>
          </cell>
          <cell r="F300" t="str">
            <v>Electricity /Electricity Distribution</v>
          </cell>
          <cell r="G300" t="str">
            <v>Function:Energy Sources:Core Function:Electricity</v>
          </cell>
        </row>
        <row r="301">
          <cell r="A301">
            <v>504785</v>
          </cell>
          <cell r="B301" t="str">
            <v>785</v>
          </cell>
          <cell r="C301" t="str">
            <v>PURCHASE OF WATER</v>
          </cell>
          <cell r="D301" t="str">
            <v>Infrastructure Services</v>
          </cell>
          <cell r="E301" t="str">
            <v>1201</v>
          </cell>
          <cell r="F301" t="str">
            <v>Water/Water Distribution</v>
          </cell>
          <cell r="G301" t="str">
            <v>Function:Water Management:Core Function:Water Distribution</v>
          </cell>
        </row>
        <row r="302">
          <cell r="A302">
            <v>504786</v>
          </cell>
          <cell r="B302" t="str">
            <v>786</v>
          </cell>
          <cell r="C302" t="str">
            <v>LEAK DETECTION</v>
          </cell>
          <cell r="D302" t="str">
            <v>Infrastructure Services</v>
          </cell>
          <cell r="E302" t="str">
            <v>1201</v>
          </cell>
          <cell r="F302" t="str">
            <v>Water/Water Distribution</v>
          </cell>
          <cell r="G302" t="str">
            <v>Function:Water Management:Core Function:Water Distribution</v>
          </cell>
        </row>
        <row r="303">
          <cell r="A303">
            <v>504787</v>
          </cell>
          <cell r="B303" t="str">
            <v>787</v>
          </cell>
          <cell r="C303" t="str">
            <v>DISTRIBUTION</v>
          </cell>
          <cell r="D303" t="str">
            <v>Infrastructure Services</v>
          </cell>
          <cell r="E303" t="str">
            <v>1201</v>
          </cell>
          <cell r="F303" t="str">
            <v>Water/Water Distribution</v>
          </cell>
          <cell r="G303" t="str">
            <v>Function:Water Management:Core Function:Water Distribution</v>
          </cell>
        </row>
        <row r="304">
          <cell r="A304">
            <v>504788</v>
          </cell>
          <cell r="B304" t="str">
            <v>788</v>
          </cell>
          <cell r="C304" t="str">
            <v>METERS</v>
          </cell>
          <cell r="D304" t="str">
            <v>Infrastructure Services</v>
          </cell>
          <cell r="E304" t="str">
            <v>1201</v>
          </cell>
          <cell r="F304" t="str">
            <v>Water/Water Distribution</v>
          </cell>
          <cell r="G304" t="str">
            <v>Function:Water Management:Core Function:Water Distribution</v>
          </cell>
        </row>
        <row r="305">
          <cell r="A305">
            <v>504789</v>
          </cell>
          <cell r="B305" t="str">
            <v>789</v>
          </cell>
          <cell r="C305" t="str">
            <v>GENERAL - WATER</v>
          </cell>
          <cell r="D305" t="str">
            <v>Infrastructure Services</v>
          </cell>
          <cell r="E305" t="str">
            <v>1201</v>
          </cell>
          <cell r="F305" t="str">
            <v>Water/Water Distribution</v>
          </cell>
          <cell r="G305" t="str">
            <v>Function:Water Management:Core Function:Water Distribution</v>
          </cell>
        </row>
        <row r="306">
          <cell r="A306" t="str">
            <v>ELECTRICITY</v>
          </cell>
          <cell r="B306" t="str">
            <v>ITY</v>
          </cell>
        </row>
        <row r="307">
          <cell r="A307">
            <v>702100</v>
          </cell>
          <cell r="D307" t="str">
            <v>Infrastructure Services</v>
          </cell>
          <cell r="E307" t="str">
            <v>1301</v>
          </cell>
          <cell r="F307" t="str">
            <v>Electricity /Electricity Distribution</v>
          </cell>
          <cell r="G307" t="str">
            <v>Function:Energy Sources:Core Function:Electricity</v>
          </cell>
        </row>
        <row r="308">
          <cell r="A308">
            <v>703093</v>
          </cell>
          <cell r="D308" t="str">
            <v>Infrastructure Services</v>
          </cell>
          <cell r="E308" t="str">
            <v>1301</v>
          </cell>
          <cell r="F308" t="str">
            <v>Electricity /Electricity Distribution</v>
          </cell>
          <cell r="G308" t="str">
            <v>Function:Energy Sources:Core Function:Electricity</v>
          </cell>
        </row>
        <row r="309">
          <cell r="A309">
            <v>703098</v>
          </cell>
          <cell r="D309" t="str">
            <v>Infrastructure Services</v>
          </cell>
          <cell r="E309" t="str">
            <v>1301</v>
          </cell>
          <cell r="F309" t="str">
            <v>Electricity /Electricity Distribution</v>
          </cell>
          <cell r="G309" t="str">
            <v>Function:Energy Sources:Core Function:Electricity</v>
          </cell>
        </row>
        <row r="310">
          <cell r="A310">
            <v>704065</v>
          </cell>
          <cell r="D310" t="str">
            <v>Infrastructure Services</v>
          </cell>
          <cell r="E310" t="str">
            <v>1301</v>
          </cell>
          <cell r="F310" t="str">
            <v>Electricity /Electricity Distribution</v>
          </cell>
          <cell r="G310" t="str">
            <v>Function:Energy Sources:Core Function:Electricity</v>
          </cell>
        </row>
        <row r="311">
          <cell r="A311">
            <v>704066</v>
          </cell>
          <cell r="D311" t="str">
            <v>Infrastructure Services</v>
          </cell>
          <cell r="E311" t="str">
            <v>1301</v>
          </cell>
          <cell r="F311" t="str">
            <v>Electricity /Electricity Distribution</v>
          </cell>
          <cell r="G311" t="str">
            <v>Function:Energy Sources:Core Function:Electricity</v>
          </cell>
        </row>
        <row r="312">
          <cell r="A312">
            <v>704067</v>
          </cell>
          <cell r="D312" t="str">
            <v>Infrastructure Services</v>
          </cell>
          <cell r="E312" t="str">
            <v>1301</v>
          </cell>
          <cell r="F312" t="str">
            <v>Electricity /Electricity Distribution</v>
          </cell>
          <cell r="G312" t="str">
            <v>Function:Energy Sources:Core Function:Electricity</v>
          </cell>
        </row>
        <row r="313">
          <cell r="A313">
            <v>704077</v>
          </cell>
          <cell r="D313" t="str">
            <v>Infrastructure Services</v>
          </cell>
          <cell r="E313" t="str">
            <v>1301</v>
          </cell>
          <cell r="F313" t="str">
            <v>Electricity /Electricity Distribution</v>
          </cell>
          <cell r="G313" t="str">
            <v>Function:Energy Sources:Core Function:Electricity</v>
          </cell>
        </row>
        <row r="314">
          <cell r="A314">
            <v>704078</v>
          </cell>
          <cell r="D314" t="str">
            <v>Infrastructure Services</v>
          </cell>
          <cell r="E314" t="str">
            <v>1301</v>
          </cell>
          <cell r="F314" t="str">
            <v>Electricity /Electricity Distribution</v>
          </cell>
          <cell r="G314" t="str">
            <v>Function:Energy Sources:Core Function:Electricity</v>
          </cell>
        </row>
        <row r="315">
          <cell r="A315">
            <v>704079</v>
          </cell>
          <cell r="D315" t="str">
            <v>Infrastructure Services</v>
          </cell>
          <cell r="E315" t="str">
            <v>1301</v>
          </cell>
          <cell r="F315" t="str">
            <v>Electricity /Electricity Distribution</v>
          </cell>
          <cell r="G315" t="str">
            <v>Function:Energy Sources:Core Function:Electricity</v>
          </cell>
        </row>
        <row r="316">
          <cell r="A316">
            <v>704080</v>
          </cell>
          <cell r="D316" t="str">
            <v>Infrastructure Services</v>
          </cell>
          <cell r="E316" t="str">
            <v>1301</v>
          </cell>
          <cell r="F316" t="str">
            <v>Electricity /Electricity Distribution</v>
          </cell>
          <cell r="G316" t="str">
            <v>Function:Energy Sources:Core Function:Electricity</v>
          </cell>
        </row>
        <row r="317">
          <cell r="A317">
            <v>704081</v>
          </cell>
          <cell r="D317" t="str">
            <v>Infrastructure Services</v>
          </cell>
          <cell r="E317" t="str">
            <v>1301</v>
          </cell>
          <cell r="F317" t="str">
            <v>Electricity /Electricity Distribution</v>
          </cell>
          <cell r="G317" t="str">
            <v>Function:Energy Sources:Core Function:Electricity</v>
          </cell>
        </row>
        <row r="318">
          <cell r="A318">
            <v>704082</v>
          </cell>
          <cell r="D318" t="str">
            <v>Infrastructure Services</v>
          </cell>
          <cell r="E318" t="str">
            <v>1301</v>
          </cell>
          <cell r="F318" t="str">
            <v>Electricity /Electricity Distribution</v>
          </cell>
          <cell r="G318" t="str">
            <v>Function:Energy Sources:Core Function:Electricity</v>
          </cell>
        </row>
        <row r="319">
          <cell r="A319">
            <v>704083</v>
          </cell>
          <cell r="D319" t="str">
            <v>Infrastructure Services</v>
          </cell>
          <cell r="E319" t="str">
            <v>1301</v>
          </cell>
          <cell r="F319" t="str">
            <v>Electricity /Electricity Distribution</v>
          </cell>
          <cell r="G319" t="str">
            <v>Function:Energy Sources:Core Function:Electricity</v>
          </cell>
        </row>
        <row r="320">
          <cell r="A320">
            <v>704084</v>
          </cell>
          <cell r="D320" t="str">
            <v>Infrastructure Services</v>
          </cell>
          <cell r="E320" t="str">
            <v>1301</v>
          </cell>
          <cell r="F320" t="str">
            <v>Electricity /Electricity Distribution</v>
          </cell>
          <cell r="G320" t="str">
            <v>Function:Energy Sources:Core Function:Electricity</v>
          </cell>
        </row>
        <row r="321">
          <cell r="A321">
            <v>704086</v>
          </cell>
          <cell r="D321" t="str">
            <v>Infrastructure Services</v>
          </cell>
          <cell r="E321" t="str">
            <v>1301</v>
          </cell>
          <cell r="F321" t="str">
            <v>Electricity /Electricity Distribution</v>
          </cell>
          <cell r="G321" t="str">
            <v>Function:Energy Sources:Core Function:Electricity</v>
          </cell>
        </row>
        <row r="322">
          <cell r="A322">
            <v>704087</v>
          </cell>
          <cell r="D322" t="str">
            <v>Infrastructure Services</v>
          </cell>
          <cell r="E322" t="str">
            <v>1301</v>
          </cell>
          <cell r="F322" t="str">
            <v>Electricity /Electricity Distribution</v>
          </cell>
          <cell r="G322" t="str">
            <v>Function:Energy Sources:Core Function:Electricity</v>
          </cell>
        </row>
        <row r="323">
          <cell r="A323">
            <v>704090</v>
          </cell>
          <cell r="D323" t="str">
            <v>Infrastructure Services</v>
          </cell>
          <cell r="E323" t="str">
            <v>1301</v>
          </cell>
          <cell r="F323" t="str">
            <v>Electricity /Electricity Distribution</v>
          </cell>
          <cell r="G323" t="str">
            <v>Function:Energy Sources:Core Function:Electricity</v>
          </cell>
        </row>
        <row r="324">
          <cell r="A324">
            <v>704076</v>
          </cell>
          <cell r="D324" t="str">
            <v>Infrastructure Services</v>
          </cell>
          <cell r="E324" t="str">
            <v>1301</v>
          </cell>
          <cell r="F324" t="str">
            <v>Electricity /Electricity Distribution</v>
          </cell>
          <cell r="G324" t="str">
            <v>Function:Energy Sources:Core Function:Electricity</v>
          </cell>
        </row>
        <row r="325">
          <cell r="A325">
            <v>704062</v>
          </cell>
          <cell r="D325" t="str">
            <v>Infrastructure Services</v>
          </cell>
          <cell r="E325" t="str">
            <v>1301</v>
          </cell>
          <cell r="F325" t="str">
            <v>Electricity /Electricity Distribution</v>
          </cell>
          <cell r="G325" t="str">
            <v>Function:Energy Sources:Core Function:Electricity</v>
          </cell>
        </row>
        <row r="326">
          <cell r="A326" t="str">
            <v>SUSTAINABLE DEVELOPMENT</v>
          </cell>
        </row>
        <row r="327">
          <cell r="A327">
            <v>602097</v>
          </cell>
          <cell r="B327" t="str">
            <v>097</v>
          </cell>
          <cell r="C327" t="str">
            <v>GM - SUSTNBL DEV &amp; C</v>
          </cell>
          <cell r="D327" t="str">
            <v>Economic Development</v>
          </cell>
          <cell r="E327" t="str">
            <v>0301</v>
          </cell>
          <cell r="F327" t="str">
            <v>Planning and Development/Economic Development/Planning</v>
          </cell>
          <cell r="G327" t="str">
            <v>Function:Planning and Development:Core Function:Economic Development/Planning</v>
          </cell>
        </row>
        <row r="328">
          <cell r="A328">
            <v>603098</v>
          </cell>
          <cell r="B328" t="str">
            <v>098</v>
          </cell>
          <cell r="C328" t="str">
            <v>DEVELOP SERVICES-MNG</v>
          </cell>
          <cell r="D328" t="str">
            <v>Economic Development</v>
          </cell>
          <cell r="E328" t="str">
            <v>0301</v>
          </cell>
          <cell r="F328" t="str">
            <v>Planning and Development/Economic Development/Planning</v>
          </cell>
          <cell r="G328" t="str">
            <v>Function:Planning and Development:Core Function:Economic Development/Planning</v>
          </cell>
        </row>
        <row r="329">
          <cell r="A329">
            <v>603112</v>
          </cell>
          <cell r="B329" t="str">
            <v>112</v>
          </cell>
          <cell r="C329" t="str">
            <v>HUMAN SETTLEMENTS</v>
          </cell>
          <cell r="D329" t="str">
            <v>Economic Development</v>
          </cell>
          <cell r="E329" t="str">
            <v>0601</v>
          </cell>
          <cell r="F329" t="str">
            <v>Housing/Not Required</v>
          </cell>
          <cell r="G329" t="str">
            <v>Function:Housing:Core Function:Housing</v>
          </cell>
        </row>
        <row r="330">
          <cell r="A330">
            <v>603114</v>
          </cell>
          <cell r="B330" t="str">
            <v>114</v>
          </cell>
          <cell r="C330" t="str">
            <v>MUNICIPAL BUS ENT</v>
          </cell>
          <cell r="D330" t="str">
            <v>Economic Development</v>
          </cell>
          <cell r="E330" t="str">
            <v>1401</v>
          </cell>
          <cell r="F330" t="str">
            <v>Other/Air Transport</v>
          </cell>
          <cell r="G330" t="str">
            <v>Function:Other:Core Function:Air Transport</v>
          </cell>
        </row>
        <row r="331">
          <cell r="A331">
            <v>603116</v>
          </cell>
          <cell r="B331" t="str">
            <v>116</v>
          </cell>
          <cell r="C331" t="str">
            <v>TOWN PLAN &amp; ENV-MNGT</v>
          </cell>
          <cell r="D331" t="str">
            <v>Economic Development</v>
          </cell>
          <cell r="E331" t="str">
            <v>0302</v>
          </cell>
          <cell r="F331" t="str">
            <v>Planning and Development/Town Planning/Building Enforcement</v>
          </cell>
          <cell r="G331" t="str">
            <v>Function:Planning and Development:Core Function:Town Planning, Building Regulations and Enforcement, and City Engineer</v>
          </cell>
        </row>
        <row r="332">
          <cell r="A332">
            <v>604099</v>
          </cell>
          <cell r="B332" t="str">
            <v>099</v>
          </cell>
          <cell r="C332" t="str">
            <v>PLANNING</v>
          </cell>
          <cell r="D332" t="str">
            <v>Economic Development</v>
          </cell>
          <cell r="E332" t="str">
            <v>0601</v>
          </cell>
          <cell r="F332" t="str">
            <v>Housing/Not Required</v>
          </cell>
          <cell r="G332" t="str">
            <v>Function:Housing:Core Function:Housing</v>
          </cell>
        </row>
        <row r="333">
          <cell r="A333">
            <v>604101</v>
          </cell>
          <cell r="B333" t="str">
            <v>101</v>
          </cell>
          <cell r="C333" t="str">
            <v>LAND SURVEY</v>
          </cell>
          <cell r="D333" t="str">
            <v>Economic Development</v>
          </cell>
          <cell r="E333" t="str">
            <v>0302</v>
          </cell>
          <cell r="F333" t="str">
            <v>Planning and Development/Town Planning/Building Enforcement</v>
          </cell>
          <cell r="G333" t="str">
            <v>Function:Planning and Development:Core Function:Town Planning, Building Regulations and Enforcement, and City Engineer</v>
          </cell>
        </row>
        <row r="334">
          <cell r="A334">
            <v>604111</v>
          </cell>
          <cell r="B334" t="str">
            <v>111</v>
          </cell>
          <cell r="C334" t="str">
            <v>INFORMAL SETTLEMENTS</v>
          </cell>
          <cell r="D334" t="str">
            <v>Economic Development</v>
          </cell>
          <cell r="E334" t="str">
            <v>0601</v>
          </cell>
          <cell r="F334" t="str">
            <v>Housing/Not Required</v>
          </cell>
          <cell r="G334" t="str">
            <v>Function:Housing:Core Function:Housing</v>
          </cell>
        </row>
        <row r="335">
          <cell r="A335">
            <v>604113</v>
          </cell>
          <cell r="B335" t="str">
            <v>113</v>
          </cell>
          <cell r="C335" t="str">
            <v>Safe city</v>
          </cell>
          <cell r="D335" t="str">
            <v>Economic Development</v>
          </cell>
          <cell r="E335" t="str">
            <v>0703</v>
          </cell>
          <cell r="F335" t="str">
            <v>Public Safety/Civil Defence</v>
          </cell>
          <cell r="G335" t="str">
            <v>Function:Public Safety:Core Function:Civil Defence</v>
          </cell>
        </row>
        <row r="336">
          <cell r="A336">
            <v>604115</v>
          </cell>
          <cell r="B336" t="str">
            <v>115</v>
          </cell>
          <cell r="C336" t="str">
            <v>ENVIRO MNGT</v>
          </cell>
          <cell r="D336" t="str">
            <v>Economic Development</v>
          </cell>
          <cell r="E336" t="str">
            <v>0903</v>
          </cell>
          <cell r="F336" t="str">
            <v>Environmental Protection/Other</v>
          </cell>
          <cell r="G336" t="str">
            <v>Function:Environmental Protection:Non-core Function:Nature Conservation</v>
          </cell>
        </row>
        <row r="337">
          <cell r="A337">
            <v>604241</v>
          </cell>
          <cell r="B337" t="str">
            <v>241</v>
          </cell>
          <cell r="C337" t="str">
            <v>BEE</v>
          </cell>
          <cell r="D337" t="str">
            <v>Economic Development</v>
          </cell>
          <cell r="E337" t="str">
            <v>0301</v>
          </cell>
          <cell r="F337" t="str">
            <v>Planning and Development/Economic Development/Planning</v>
          </cell>
          <cell r="G337" t="str">
            <v>Function:Planning and Development:Core Function:Economic Development/Planning</v>
          </cell>
        </row>
        <row r="338">
          <cell r="A338">
            <v>604247</v>
          </cell>
          <cell r="B338" t="str">
            <v>247</v>
          </cell>
          <cell r="C338" t="str">
            <v>BUSINESS DEVELOPMENT</v>
          </cell>
          <cell r="D338" t="str">
            <v>Economic Development</v>
          </cell>
          <cell r="E338" t="str">
            <v>0301</v>
          </cell>
          <cell r="F338" t="str">
            <v>Planning and Development/Economic Development/Planning</v>
          </cell>
          <cell r="G338" t="str">
            <v>Function:Planning and Development:Core Function:Economic Development/Planning</v>
          </cell>
        </row>
        <row r="339">
          <cell r="A339">
            <v>604265</v>
          </cell>
          <cell r="B339" t="str">
            <v>265</v>
          </cell>
          <cell r="C339" t="str">
            <v>ESTABLISHMENT</v>
          </cell>
          <cell r="D339" t="str">
            <v>Economic Development</v>
          </cell>
          <cell r="E339" t="str">
            <v>0601</v>
          </cell>
          <cell r="F339" t="str">
            <v>Housing/Not Required</v>
          </cell>
          <cell r="G339" t="str">
            <v>Function:Housing:Core Function:Housing</v>
          </cell>
        </row>
        <row r="340">
          <cell r="A340">
            <v>604270</v>
          </cell>
          <cell r="B340" t="str">
            <v>270</v>
          </cell>
          <cell r="C340" t="str">
            <v>HOUSNG ACCREDITATION</v>
          </cell>
          <cell r="D340" t="str">
            <v>Economic Development</v>
          </cell>
          <cell r="E340" t="str">
            <v>0601</v>
          </cell>
          <cell r="F340" t="str">
            <v>Housing/Not Required</v>
          </cell>
          <cell r="G340" t="str">
            <v>Function:Housing:Core Function:Housing</v>
          </cell>
        </row>
        <row r="341">
          <cell r="A341">
            <v>604285</v>
          </cell>
          <cell r="B341" t="str">
            <v>285</v>
          </cell>
          <cell r="C341" t="str">
            <v>GEVDI</v>
          </cell>
          <cell r="D341" t="str">
            <v>Economic Development</v>
          </cell>
          <cell r="E341" t="str">
            <v>0302</v>
          </cell>
          <cell r="F341" t="str">
            <v>Planning and Development/Town Planning/Building Enforcement</v>
          </cell>
          <cell r="G341" t="str">
            <v>Function:Planning and Development:Core Function:Town Planning, Building Regulations and Enforcement, and City Engineer</v>
          </cell>
        </row>
        <row r="342">
          <cell r="A342">
            <v>604345</v>
          </cell>
          <cell r="B342" t="str">
            <v>345</v>
          </cell>
          <cell r="C342" t="str">
            <v>ENVIRON HEALTH- MNGT</v>
          </cell>
          <cell r="D342" t="str">
            <v>Economic Development</v>
          </cell>
          <cell r="E342" t="str">
            <v>0903</v>
          </cell>
          <cell r="F342" t="str">
            <v>Environmental Protection/Other</v>
          </cell>
          <cell r="G342" t="str">
            <v>Function:Environmental Protection:Non-core Function:Nature Conservation</v>
          </cell>
        </row>
        <row r="343">
          <cell r="A343">
            <v>604347</v>
          </cell>
          <cell r="B343" t="str">
            <v>347</v>
          </cell>
          <cell r="C343" t="str">
            <v>ENVIRONMENTAL HEALTH</v>
          </cell>
          <cell r="D343" t="str">
            <v>Economic Development</v>
          </cell>
          <cell r="E343" t="str">
            <v>0901</v>
          </cell>
          <cell r="F343" t="str">
            <v>Environmental Protection/Pollution Control</v>
          </cell>
          <cell r="G343" t="str">
            <v>Function:Environmental Protection:Non-core Function:Pollution Control</v>
          </cell>
        </row>
        <row r="344">
          <cell r="A344">
            <v>604480</v>
          </cell>
          <cell r="B344" t="str">
            <v>480</v>
          </cell>
          <cell r="C344" t="str">
            <v>ART GALLERY</v>
          </cell>
          <cell r="D344" t="str">
            <v>Economic Development</v>
          </cell>
          <cell r="E344" t="str">
            <v>0502</v>
          </cell>
          <cell r="F344" t="str">
            <v>Comm. &amp; Social/Museums &amp; Art Galleries etc</v>
          </cell>
          <cell r="G344" t="str">
            <v>Function:Community and Social Services:Core Function:Museums and Art Galleries</v>
          </cell>
        </row>
        <row r="345">
          <cell r="A345">
            <v>604508</v>
          </cell>
          <cell r="B345" t="str">
            <v>508</v>
          </cell>
          <cell r="C345" t="str">
            <v>AIRPORT</v>
          </cell>
          <cell r="D345" t="str">
            <v>Economic Development</v>
          </cell>
          <cell r="E345" t="str">
            <v>1401</v>
          </cell>
          <cell r="F345" t="str">
            <v>Other/Air Transport</v>
          </cell>
          <cell r="G345" t="str">
            <v>Function:Other:Core Function:Air Transport</v>
          </cell>
        </row>
        <row r="346">
          <cell r="A346">
            <v>604511</v>
          </cell>
          <cell r="B346" t="str">
            <v>511</v>
          </cell>
          <cell r="C346" t="str">
            <v>ECONOMIC AFFAIRS</v>
          </cell>
          <cell r="D346" t="str">
            <v>Economic Development</v>
          </cell>
          <cell r="E346" t="str">
            <v>0301</v>
          </cell>
          <cell r="F346" t="str">
            <v>Planning and Development/Economic Development/Planning</v>
          </cell>
          <cell r="G346" t="str">
            <v>Function:Planning and Development:Core Function:Economic Development/Planning</v>
          </cell>
        </row>
        <row r="347">
          <cell r="A347">
            <v>604514</v>
          </cell>
          <cell r="B347" t="str">
            <v>514</v>
          </cell>
          <cell r="C347" t="str">
            <v>TOURISM</v>
          </cell>
          <cell r="D347" t="str">
            <v>Economic Development</v>
          </cell>
          <cell r="E347" t="str">
            <v>1403</v>
          </cell>
          <cell r="F347" t="str">
            <v>Other/Tourism</v>
          </cell>
          <cell r="G347" t="str">
            <v>Function:Other:Core Function:Tourism</v>
          </cell>
        </row>
        <row r="348">
          <cell r="A348">
            <v>604515</v>
          </cell>
          <cell r="B348" t="str">
            <v>515</v>
          </cell>
          <cell r="C348" t="str">
            <v>LICNSNG &amp; VOTERS ROL</v>
          </cell>
          <cell r="D348" t="str">
            <v>Economic Development</v>
          </cell>
          <cell r="E348" t="str">
            <v>0303</v>
          </cell>
          <cell r="F348" t="str">
            <v>Planning and Development/Licensing &amp; Regulation</v>
          </cell>
          <cell r="G348" t="str">
            <v>Function:Other:Core Function:Licensing and Regulation</v>
          </cell>
        </row>
        <row r="349">
          <cell r="A349">
            <v>604517</v>
          </cell>
          <cell r="B349" t="str">
            <v>517</v>
          </cell>
          <cell r="C349" t="str">
            <v>DEBI MARKET</v>
          </cell>
          <cell r="D349" t="str">
            <v>Economic Development</v>
          </cell>
          <cell r="E349" t="str">
            <v>1405</v>
          </cell>
          <cell r="F349" t="str">
            <v>Other/Markets</v>
          </cell>
          <cell r="G349" t="str">
            <v>Function:Other:Core Function:Markets</v>
          </cell>
        </row>
        <row r="350">
          <cell r="A350">
            <v>604545</v>
          </cell>
          <cell r="B350" t="str">
            <v>545</v>
          </cell>
          <cell r="C350" t="str">
            <v>EXECUTIVE</v>
          </cell>
          <cell r="D350" t="str">
            <v>Economic Development</v>
          </cell>
          <cell r="E350" t="str">
            <v>0302</v>
          </cell>
          <cell r="F350" t="str">
            <v>Planning and Development/Town Planning/Building Enforcement</v>
          </cell>
          <cell r="G350" t="str">
            <v>Function:Planning and Development:Core Function:Town Planning, Building Regulations and Enforcement, and City Engineer</v>
          </cell>
        </row>
        <row r="351">
          <cell r="A351">
            <v>604546</v>
          </cell>
          <cell r="B351" t="str">
            <v>546</v>
          </cell>
          <cell r="C351" t="str">
            <v>URBAN SERVICES</v>
          </cell>
          <cell r="D351" t="str">
            <v>Economic Development</v>
          </cell>
          <cell r="E351" t="str">
            <v>0302</v>
          </cell>
          <cell r="F351" t="str">
            <v>Planning and Development/Town Planning/Building Enforcement</v>
          </cell>
          <cell r="G351" t="str">
            <v>Function:Planning and Development:Core Function:Town Planning, Building Regulations and Enforcement, and City Engineer</v>
          </cell>
        </row>
        <row r="352">
          <cell r="A352">
            <v>604547</v>
          </cell>
          <cell r="B352" t="str">
            <v>547</v>
          </cell>
          <cell r="C352" t="str">
            <v>BUILDING CONTROL</v>
          </cell>
          <cell r="D352" t="str">
            <v>Economic Development</v>
          </cell>
          <cell r="E352" t="str">
            <v>0302</v>
          </cell>
          <cell r="F352" t="str">
            <v>Planning and Development/Town Planning/Building Enforcement</v>
          </cell>
          <cell r="G352" t="str">
            <v>Function:Planning and Development:Core Function:Town Planning, Building Regulations and Enforcement, and City Engineer</v>
          </cell>
        </row>
        <row r="353">
          <cell r="A353">
            <v>604548</v>
          </cell>
          <cell r="B353" t="str">
            <v>548</v>
          </cell>
          <cell r="C353" t="str">
            <v>DEV MNGT</v>
          </cell>
          <cell r="D353" t="str">
            <v>Economic Development</v>
          </cell>
          <cell r="E353" t="str">
            <v>0302</v>
          </cell>
          <cell r="F353" t="str">
            <v>Planning and Development/Town Planning/Building Enforcement</v>
          </cell>
          <cell r="G353" t="str">
            <v>Function:Planning and Development:Core Function:Town Planning, Building Regulations and Enforcement, and City Engineer</v>
          </cell>
        </row>
        <row r="354">
          <cell r="A354">
            <v>604549</v>
          </cell>
          <cell r="B354" t="str">
            <v>549</v>
          </cell>
          <cell r="C354" t="str">
            <v>FORWARD PLAN SERVICE</v>
          </cell>
          <cell r="D354" t="str">
            <v>Economic Development</v>
          </cell>
          <cell r="E354" t="str">
            <v>0302</v>
          </cell>
          <cell r="F354" t="str">
            <v>Planning and Development/Town Planning/Building Enforcement</v>
          </cell>
          <cell r="G354" t="str">
            <v>Function:Planning and Development:Core Function:Town Planning, Building Regulations and Enforcement, and City Engineer</v>
          </cell>
        </row>
        <row r="355">
          <cell r="A355">
            <v>604560</v>
          </cell>
          <cell r="B355" t="str">
            <v>560</v>
          </cell>
          <cell r="C355" t="str">
            <v>NEW HOUSING PROJECTS</v>
          </cell>
          <cell r="D355" t="str">
            <v>Economic Development</v>
          </cell>
          <cell r="E355" t="str">
            <v>0601</v>
          </cell>
          <cell r="F355" t="str">
            <v>Housing/Not Required</v>
          </cell>
          <cell r="G355" t="str">
            <v>Function:Housing:Core Function:Housing</v>
          </cell>
        </row>
        <row r="356">
          <cell r="A356">
            <v>604564</v>
          </cell>
          <cell r="B356" t="str">
            <v>564</v>
          </cell>
          <cell r="C356" t="str">
            <v>HOUSING : GENERAL</v>
          </cell>
          <cell r="D356" t="str">
            <v>Economic Development</v>
          </cell>
          <cell r="E356" t="str">
            <v>0601</v>
          </cell>
          <cell r="F356" t="str">
            <v>Housing/Not Required</v>
          </cell>
          <cell r="G356" t="str">
            <v>Function:Housing:Core Function:Housing</v>
          </cell>
        </row>
        <row r="357">
          <cell r="A357">
            <v>604568</v>
          </cell>
          <cell r="B357" t="str">
            <v>568</v>
          </cell>
          <cell r="C357" t="str">
            <v>EASTWOOD1 (ECONOMIC)</v>
          </cell>
          <cell r="D357" t="str">
            <v>Economic Development</v>
          </cell>
          <cell r="E357" t="str">
            <v>0601</v>
          </cell>
          <cell r="F357" t="str">
            <v>Housing/Not Required</v>
          </cell>
          <cell r="G357" t="str">
            <v>Function:Housing:Core Function:Housing</v>
          </cell>
        </row>
        <row r="358">
          <cell r="A358">
            <v>604571</v>
          </cell>
          <cell r="B358" t="str">
            <v>571</v>
          </cell>
          <cell r="C358" t="str">
            <v>EASTWOOD1 (SUB-ECON)</v>
          </cell>
          <cell r="D358" t="str">
            <v>Economic Development</v>
          </cell>
          <cell r="E358" t="str">
            <v>0601</v>
          </cell>
          <cell r="F358" t="str">
            <v>Housing/Not Required</v>
          </cell>
          <cell r="G358" t="str">
            <v>Function:Housing:Core Function:Housing</v>
          </cell>
        </row>
        <row r="359">
          <cell r="A359">
            <v>604574</v>
          </cell>
          <cell r="B359" t="str">
            <v>574</v>
          </cell>
          <cell r="C359" t="str">
            <v>FITZSIMMONS 1</v>
          </cell>
          <cell r="D359" t="str">
            <v>Economic Development</v>
          </cell>
          <cell r="E359" t="str">
            <v>0601</v>
          </cell>
          <cell r="F359" t="str">
            <v>Housing/Not Required</v>
          </cell>
          <cell r="G359" t="str">
            <v>Function:Housing:Core Function:Housing</v>
          </cell>
        </row>
        <row r="360">
          <cell r="A360">
            <v>604583</v>
          </cell>
          <cell r="B360" t="str">
            <v>583</v>
          </cell>
          <cell r="C360" t="str">
            <v>GARDENS</v>
          </cell>
          <cell r="D360" t="str">
            <v>Economic Development</v>
          </cell>
          <cell r="E360" t="str">
            <v>0601</v>
          </cell>
          <cell r="F360" t="str">
            <v>Housing/Not Required</v>
          </cell>
          <cell r="G360" t="str">
            <v>Function:Housing:Core Function:Housing</v>
          </cell>
        </row>
        <row r="361">
          <cell r="A361">
            <v>604586</v>
          </cell>
          <cell r="B361" t="str">
            <v>586</v>
          </cell>
          <cell r="C361" t="str">
            <v>GLENWOOD</v>
          </cell>
          <cell r="D361" t="str">
            <v>Economic Development</v>
          </cell>
          <cell r="E361" t="str">
            <v>0601</v>
          </cell>
          <cell r="F361" t="str">
            <v>Housing/Not Required</v>
          </cell>
          <cell r="G361" t="str">
            <v>Function:Housing:Core Function:Housing</v>
          </cell>
        </row>
        <row r="362">
          <cell r="A362">
            <v>604587</v>
          </cell>
          <cell r="B362" t="str">
            <v>587</v>
          </cell>
          <cell r="C362" t="str">
            <v>GLENWOOD</v>
          </cell>
          <cell r="D362" t="str">
            <v>Economic Development</v>
          </cell>
          <cell r="E362" t="str">
            <v>0601</v>
          </cell>
          <cell r="F362" t="str">
            <v>Housing/Not Required</v>
          </cell>
          <cell r="G362" t="str">
            <v>Function:Housing:Core Function:Housing</v>
          </cell>
        </row>
        <row r="363">
          <cell r="A363">
            <v>604589</v>
          </cell>
          <cell r="B363" t="str">
            <v>589</v>
          </cell>
          <cell r="C363" t="str">
            <v>GRANGE 1</v>
          </cell>
          <cell r="D363" t="str">
            <v>Economic Development</v>
          </cell>
          <cell r="E363" t="str">
            <v>0601</v>
          </cell>
          <cell r="F363" t="str">
            <v>Housing/Not Required</v>
          </cell>
          <cell r="G363" t="str">
            <v>Function:Housing:Core Function:Housing</v>
          </cell>
        </row>
        <row r="364">
          <cell r="A364">
            <v>604595</v>
          </cell>
          <cell r="B364" t="str">
            <v>595</v>
          </cell>
          <cell r="C364" t="str">
            <v>NORTHDALE 1</v>
          </cell>
          <cell r="D364" t="str">
            <v>Economic Development</v>
          </cell>
          <cell r="E364" t="str">
            <v>0601</v>
          </cell>
          <cell r="F364" t="str">
            <v>Housing/Not Required</v>
          </cell>
          <cell r="G364" t="str">
            <v>Function:Housing:Core Function:Housing</v>
          </cell>
        </row>
        <row r="365">
          <cell r="A365">
            <v>604601</v>
          </cell>
          <cell r="B365" t="str">
            <v>601</v>
          </cell>
          <cell r="C365" t="str">
            <v>NORTHDAL SUB-ECONM 4</v>
          </cell>
          <cell r="D365" t="str">
            <v>Economic Development</v>
          </cell>
          <cell r="E365" t="str">
            <v>0601</v>
          </cell>
          <cell r="F365" t="str">
            <v>Housing/Not Required</v>
          </cell>
          <cell r="G365" t="str">
            <v>Function:Housing:Core Function:Housing</v>
          </cell>
        </row>
        <row r="366">
          <cell r="A366">
            <v>604604</v>
          </cell>
          <cell r="B366" t="str">
            <v>604</v>
          </cell>
          <cell r="C366" t="str">
            <v>NORTHDAL SUB-ECONM 6</v>
          </cell>
          <cell r="D366" t="str">
            <v>Economic Development</v>
          </cell>
          <cell r="E366" t="str">
            <v>0601</v>
          </cell>
          <cell r="F366" t="str">
            <v>Housing/Not Required</v>
          </cell>
          <cell r="G366" t="str">
            <v>Function:Housing:Core Function:Housing</v>
          </cell>
        </row>
        <row r="367">
          <cell r="A367">
            <v>604607</v>
          </cell>
          <cell r="B367" t="str">
            <v>607</v>
          </cell>
          <cell r="C367" t="str">
            <v>NORTHDAL SUB-ECONM 8</v>
          </cell>
          <cell r="D367" t="str">
            <v>Economic Development</v>
          </cell>
          <cell r="E367" t="str">
            <v>0601</v>
          </cell>
          <cell r="F367" t="str">
            <v>Housing/Not Required</v>
          </cell>
          <cell r="G367" t="str">
            <v>Function:Housing:Core Function:Housing</v>
          </cell>
        </row>
        <row r="368">
          <cell r="A368">
            <v>604610</v>
          </cell>
          <cell r="B368" t="str">
            <v>610</v>
          </cell>
          <cell r="C368" t="str">
            <v>NORTHDAL SUB-ECON 10</v>
          </cell>
          <cell r="D368" t="str">
            <v>Economic Development</v>
          </cell>
          <cell r="E368" t="str">
            <v>0601</v>
          </cell>
          <cell r="F368" t="str">
            <v>Housing/Not Required</v>
          </cell>
          <cell r="G368" t="str">
            <v>Function:Housing:Core Function:Housing</v>
          </cell>
        </row>
        <row r="369">
          <cell r="A369">
            <v>604613</v>
          </cell>
          <cell r="B369" t="str">
            <v>613</v>
          </cell>
          <cell r="C369" t="str">
            <v>NORTHDAL ECONOMIC 1</v>
          </cell>
          <cell r="D369" t="str">
            <v>Economic Development</v>
          </cell>
          <cell r="E369" t="str">
            <v>0601</v>
          </cell>
          <cell r="F369" t="str">
            <v>Housing/Not Required</v>
          </cell>
          <cell r="G369" t="str">
            <v>Function:Housing:Core Function:Housing</v>
          </cell>
        </row>
        <row r="370">
          <cell r="A370">
            <v>604616</v>
          </cell>
          <cell r="B370" t="str">
            <v>616</v>
          </cell>
          <cell r="C370" t="str">
            <v>NORTHDAL ECONOMIC 1</v>
          </cell>
          <cell r="D370" t="str">
            <v>Economic Development</v>
          </cell>
          <cell r="E370" t="str">
            <v>0601</v>
          </cell>
          <cell r="F370" t="str">
            <v>Housing/Not Required</v>
          </cell>
          <cell r="G370" t="str">
            <v>Function:Housing:Core Function:Housing</v>
          </cell>
        </row>
        <row r="371">
          <cell r="A371">
            <v>604625</v>
          </cell>
          <cell r="B371" t="str">
            <v>625</v>
          </cell>
          <cell r="C371" t="str">
            <v>NORTHDAL ECONOMIC 7</v>
          </cell>
          <cell r="D371" t="str">
            <v>Economic Development</v>
          </cell>
          <cell r="E371" t="str">
            <v>0601</v>
          </cell>
          <cell r="F371" t="str">
            <v>Housing/Not Required</v>
          </cell>
          <cell r="G371" t="str">
            <v>Function:Housing:Core Function:Housing</v>
          </cell>
        </row>
        <row r="372">
          <cell r="A372">
            <v>604628</v>
          </cell>
          <cell r="B372" t="str">
            <v>628</v>
          </cell>
          <cell r="C372" t="str">
            <v>NORTHDAL ECONOMIC 9</v>
          </cell>
          <cell r="D372" t="str">
            <v>Economic Development</v>
          </cell>
          <cell r="E372" t="str">
            <v>0601</v>
          </cell>
          <cell r="F372" t="str">
            <v>Housing/Not Required</v>
          </cell>
          <cell r="G372" t="str">
            <v>Function:Housing:Core Function:Housing</v>
          </cell>
        </row>
        <row r="373">
          <cell r="A373">
            <v>604631</v>
          </cell>
          <cell r="B373" t="str">
            <v>631</v>
          </cell>
          <cell r="C373" t="str">
            <v>NORTHDAL ECONOMIC 12</v>
          </cell>
          <cell r="D373" t="str">
            <v>Economic Development</v>
          </cell>
          <cell r="E373" t="str">
            <v>0601</v>
          </cell>
          <cell r="F373" t="str">
            <v>Housing/Not Required</v>
          </cell>
          <cell r="G373" t="str">
            <v>Function:Housing:Core Function:Housing</v>
          </cell>
        </row>
        <row r="374">
          <cell r="A374">
            <v>604634</v>
          </cell>
          <cell r="B374" t="str">
            <v>634</v>
          </cell>
          <cell r="C374" t="str">
            <v>RIVERBEND 1</v>
          </cell>
          <cell r="D374" t="str">
            <v>Economic Development</v>
          </cell>
          <cell r="E374" t="str">
            <v>0601</v>
          </cell>
          <cell r="F374" t="str">
            <v>Housing/Not Required</v>
          </cell>
          <cell r="G374" t="str">
            <v>Function:Housing:Core Function:Housing</v>
          </cell>
        </row>
        <row r="375">
          <cell r="A375">
            <v>604637</v>
          </cell>
          <cell r="B375" t="str">
            <v>637</v>
          </cell>
          <cell r="C375" t="str">
            <v>RUDLING ROAD FLATS</v>
          </cell>
          <cell r="D375" t="str">
            <v>Economic Development</v>
          </cell>
          <cell r="E375" t="str">
            <v>0601</v>
          </cell>
          <cell r="F375" t="str">
            <v>Housing/Not Required</v>
          </cell>
          <cell r="G375" t="str">
            <v>Function:Housing:Core Function:Housing</v>
          </cell>
        </row>
        <row r="376">
          <cell r="A376">
            <v>604640</v>
          </cell>
          <cell r="B376" t="str">
            <v>640</v>
          </cell>
          <cell r="C376" t="str">
            <v>SANCTUARY ROAD 3</v>
          </cell>
          <cell r="D376" t="str">
            <v>Economic Development</v>
          </cell>
          <cell r="E376" t="str">
            <v>0601</v>
          </cell>
          <cell r="F376" t="str">
            <v>Housing/Not Required</v>
          </cell>
          <cell r="G376" t="str">
            <v>Function:Housing:Core Function:Housing</v>
          </cell>
        </row>
        <row r="377">
          <cell r="A377">
            <v>604643</v>
          </cell>
          <cell r="B377" t="str">
            <v>643</v>
          </cell>
          <cell r="C377" t="str">
            <v>WALTHEW SQUARE</v>
          </cell>
          <cell r="D377" t="str">
            <v>Economic Development</v>
          </cell>
          <cell r="E377" t="str">
            <v>0601</v>
          </cell>
          <cell r="F377" t="str">
            <v>Housing/Not Required</v>
          </cell>
          <cell r="G377" t="str">
            <v>Function:Housing:Core Function:Housing</v>
          </cell>
        </row>
        <row r="378">
          <cell r="A378">
            <v>604646</v>
          </cell>
          <cell r="B378" t="str">
            <v>646</v>
          </cell>
          <cell r="C378" t="str">
            <v>WESTGATE</v>
          </cell>
          <cell r="D378" t="str">
            <v>Economic Development</v>
          </cell>
          <cell r="E378" t="str">
            <v>0601</v>
          </cell>
          <cell r="F378" t="str">
            <v>Housing/Not Required</v>
          </cell>
          <cell r="G378" t="str">
            <v>Function:Housing:Core Function:Housing</v>
          </cell>
        </row>
        <row r="379">
          <cell r="A379">
            <v>604649</v>
          </cell>
          <cell r="B379" t="str">
            <v>649</v>
          </cell>
          <cell r="C379" t="str">
            <v>WILLOW GARDNS FLAT 1</v>
          </cell>
          <cell r="D379" t="str">
            <v>Economic Development</v>
          </cell>
          <cell r="E379" t="str">
            <v>0601</v>
          </cell>
          <cell r="F379" t="str">
            <v>Housing/Not Required</v>
          </cell>
          <cell r="G379" t="str">
            <v>Function:Housing:Core Function:Housing</v>
          </cell>
        </row>
        <row r="380">
          <cell r="A380">
            <v>604652</v>
          </cell>
          <cell r="B380" t="str">
            <v>652</v>
          </cell>
          <cell r="C380" t="str">
            <v>WILLOW GARDNS FLAT 2</v>
          </cell>
          <cell r="D380" t="str">
            <v>Economic Development</v>
          </cell>
          <cell r="E380" t="str">
            <v>0601</v>
          </cell>
          <cell r="F380" t="str">
            <v>Housing/Not Required</v>
          </cell>
          <cell r="G380" t="str">
            <v>Function:Housing:Core Function:Housing</v>
          </cell>
        </row>
        <row r="381">
          <cell r="A381">
            <v>604655</v>
          </cell>
          <cell r="B381" t="str">
            <v>655</v>
          </cell>
          <cell r="C381" t="str">
            <v>WILLOW GARDNS FLAT 3</v>
          </cell>
          <cell r="D381" t="str">
            <v>Economic Development</v>
          </cell>
          <cell r="E381" t="str">
            <v>0601</v>
          </cell>
          <cell r="F381" t="str">
            <v>Housing/Not Required</v>
          </cell>
          <cell r="G381" t="str">
            <v>Function:Housing:Core Function:Housing</v>
          </cell>
        </row>
        <row r="382">
          <cell r="A382">
            <v>604658</v>
          </cell>
          <cell r="B382" t="str">
            <v>658</v>
          </cell>
          <cell r="C382" t="str">
            <v>WILLOW GARDNS FLAT 4</v>
          </cell>
          <cell r="D382" t="str">
            <v>Economic Development</v>
          </cell>
          <cell r="E382" t="str">
            <v>0601</v>
          </cell>
          <cell r="F382" t="str">
            <v>Housing/Not Required</v>
          </cell>
          <cell r="G382" t="str">
            <v>Function:Housing:Core Function:Housing</v>
          </cell>
        </row>
        <row r="383">
          <cell r="A383">
            <v>604667</v>
          </cell>
          <cell r="B383" t="str">
            <v>667</v>
          </cell>
          <cell r="C383" t="str">
            <v>WOODLANDS NO 2</v>
          </cell>
          <cell r="D383" t="str">
            <v>Economic Development</v>
          </cell>
          <cell r="E383" t="str">
            <v>0601</v>
          </cell>
          <cell r="F383" t="str">
            <v>Housing/Not Required</v>
          </cell>
          <cell r="G383" t="str">
            <v>Function:Housing:Core Function:Housing</v>
          </cell>
        </row>
        <row r="384">
          <cell r="A384">
            <v>604670</v>
          </cell>
          <cell r="B384" t="str">
            <v>670</v>
          </cell>
          <cell r="C384" t="str">
            <v>WOODLANDS NO 3</v>
          </cell>
          <cell r="D384" t="str">
            <v>Economic Development</v>
          </cell>
          <cell r="E384" t="str">
            <v>0601</v>
          </cell>
          <cell r="F384" t="str">
            <v>Housing/Not Required</v>
          </cell>
          <cell r="G384" t="str">
            <v>Function:Housing:Core Function:Housing</v>
          </cell>
        </row>
        <row r="385">
          <cell r="A385">
            <v>604673</v>
          </cell>
          <cell r="B385" t="str">
            <v>673</v>
          </cell>
          <cell r="C385" t="str">
            <v>WOODLANDS NO 4</v>
          </cell>
          <cell r="D385" t="str">
            <v>Economic Development</v>
          </cell>
          <cell r="E385" t="str">
            <v>0601</v>
          </cell>
          <cell r="F385" t="str">
            <v>Housing/Not Required</v>
          </cell>
          <cell r="G385" t="str">
            <v>Function:Housing:Core Function:Housing</v>
          </cell>
        </row>
        <row r="386">
          <cell r="A386">
            <v>604679</v>
          </cell>
          <cell r="B386" t="str">
            <v>679</v>
          </cell>
          <cell r="C386" t="str">
            <v>WOODLANDS NO 7</v>
          </cell>
          <cell r="D386" t="str">
            <v>Economic Development</v>
          </cell>
          <cell r="E386" t="str">
            <v>0601</v>
          </cell>
          <cell r="F386" t="str">
            <v>Housing/Not Required</v>
          </cell>
          <cell r="G386" t="str">
            <v>Function:Housing:Core Function:Housing</v>
          </cell>
        </row>
        <row r="387">
          <cell r="A387">
            <v>604682</v>
          </cell>
          <cell r="B387" t="str">
            <v>682</v>
          </cell>
          <cell r="C387" t="str">
            <v>WOODLANDS NO 8</v>
          </cell>
          <cell r="D387" t="str">
            <v>Economic Development</v>
          </cell>
          <cell r="E387" t="str">
            <v>0601</v>
          </cell>
          <cell r="F387" t="str">
            <v>Housing/Not Required</v>
          </cell>
          <cell r="G387" t="str">
            <v>Function:Housing:Core Function:Housing</v>
          </cell>
        </row>
        <row r="388">
          <cell r="A388">
            <v>604685</v>
          </cell>
          <cell r="B388" t="str">
            <v>685</v>
          </cell>
          <cell r="C388" t="str">
            <v>WOODLANDS NO 9</v>
          </cell>
          <cell r="D388" t="str">
            <v>Economic Development</v>
          </cell>
          <cell r="E388" t="str">
            <v>0601</v>
          </cell>
          <cell r="F388" t="str">
            <v>Housing/Not Required</v>
          </cell>
          <cell r="G388" t="str">
            <v>Function:Housing:Core Function:Housing</v>
          </cell>
        </row>
        <row r="389">
          <cell r="A389">
            <v>604695</v>
          </cell>
          <cell r="B389" t="str">
            <v>695</v>
          </cell>
          <cell r="C389" t="str">
            <v>SOBANTU - HOUSING</v>
          </cell>
          <cell r="D389" t="str">
            <v>Economic Development</v>
          </cell>
          <cell r="E389" t="str">
            <v>0601</v>
          </cell>
          <cell r="F389" t="str">
            <v>Housing/Not Required</v>
          </cell>
          <cell r="G389" t="str">
            <v>Function:Housing:Core Function:Housing</v>
          </cell>
        </row>
        <row r="390">
          <cell r="A390">
            <v>604735</v>
          </cell>
          <cell r="B390" t="str">
            <v>735</v>
          </cell>
          <cell r="C390" t="str">
            <v>FORESTRY SERVICE</v>
          </cell>
          <cell r="D390" t="str">
            <v>Economic Development</v>
          </cell>
          <cell r="E390" t="str">
            <v>1404</v>
          </cell>
          <cell r="F390" t="str">
            <v>Other/Forestry</v>
          </cell>
          <cell r="G390" t="str">
            <v>Function:Other:Core Function:Forestry</v>
          </cell>
        </row>
        <row r="391">
          <cell r="A391">
            <v>604745</v>
          </cell>
          <cell r="B391" t="str">
            <v>745</v>
          </cell>
          <cell r="C391" t="str">
            <v>MUNICIPAL MARKET</v>
          </cell>
          <cell r="D391" t="str">
            <v>Economic Development</v>
          </cell>
          <cell r="E391" t="str">
            <v>1405</v>
          </cell>
          <cell r="F391" t="str">
            <v>Other/Markets</v>
          </cell>
          <cell r="G391" t="str">
            <v>Function:Other:Core Function:Markets</v>
          </cell>
        </row>
        <row r="392">
          <cell r="A392">
            <v>604844</v>
          </cell>
          <cell r="B392" t="str">
            <v>844</v>
          </cell>
          <cell r="C392" t="str">
            <v>ART GALLERY - GRANT</v>
          </cell>
          <cell r="D392" t="str">
            <v>Economic Development</v>
          </cell>
          <cell r="E392" t="str">
            <v>0502</v>
          </cell>
          <cell r="F392" t="str">
            <v>Comm. &amp; Social/Museums &amp; Art Galleries etc</v>
          </cell>
          <cell r="G392" t="str">
            <v>Function:Community and Social Services:Core Function:Museums and Art Galleries</v>
          </cell>
        </row>
        <row r="393">
          <cell r="A393">
            <v>694616</v>
          </cell>
          <cell r="B393" t="str">
            <v>616</v>
          </cell>
          <cell r="C393" t="e">
            <v>#N/A</v>
          </cell>
          <cell r="D393" t="str">
            <v>Economic Development</v>
          </cell>
          <cell r="E393" t="str">
            <v>0601</v>
          </cell>
          <cell r="F393" t="str">
            <v>Housing/Not Required</v>
          </cell>
          <cell r="G393" t="e">
            <v>#N/A</v>
          </cell>
        </row>
        <row r="394">
          <cell r="B394">
            <v>0</v>
          </cell>
        </row>
      </sheetData>
      <sheetData sheetId="9"/>
      <sheetData sheetId="10">
        <row r="1">
          <cell r="A1">
            <v>1</v>
          </cell>
          <cell r="B1">
            <v>2</v>
          </cell>
        </row>
        <row r="2">
          <cell r="A2">
            <v>103036</v>
          </cell>
          <cell r="B2" t="str">
            <v>1.1 - Internal Audit and Compliance</v>
          </cell>
        </row>
        <row r="3">
          <cell r="A3">
            <v>104053</v>
          </cell>
          <cell r="B3" t="str">
            <v>1.1 - Internal Audit and Compliance</v>
          </cell>
        </row>
        <row r="4">
          <cell r="A4">
            <v>104054</v>
          </cell>
          <cell r="B4" t="str">
            <v>1.1 - Internal Audit and Compliance</v>
          </cell>
        </row>
        <row r="5">
          <cell r="A5">
            <v>104052</v>
          </cell>
          <cell r="B5" t="str">
            <v>1.1 - Internal Audit and Compliance</v>
          </cell>
        </row>
        <row r="6">
          <cell r="A6">
            <v>101011</v>
          </cell>
          <cell r="B6" t="str">
            <v>1.2 - Office of the City Manager</v>
          </cell>
        </row>
        <row r="7">
          <cell r="A7">
            <v>103055</v>
          </cell>
          <cell r="B7" t="str">
            <v>1.2 - Office of the City Manager</v>
          </cell>
        </row>
        <row r="8">
          <cell r="A8">
            <v>104503</v>
          </cell>
          <cell r="B8" t="str">
            <v>1.2 - Office of the City Manager</v>
          </cell>
        </row>
        <row r="9">
          <cell r="A9">
            <v>104509</v>
          </cell>
          <cell r="B9" t="str">
            <v>1.2 - Office of the City Manager</v>
          </cell>
        </row>
        <row r="10">
          <cell r="A10">
            <v>104528</v>
          </cell>
          <cell r="B10" t="str">
            <v>1.2 - Office of the City Manager</v>
          </cell>
        </row>
        <row r="11">
          <cell r="A11">
            <v>104010</v>
          </cell>
          <cell r="B11" t="str">
            <v>1.3 - Political Support</v>
          </cell>
        </row>
        <row r="12">
          <cell r="A12">
            <v>104013</v>
          </cell>
          <cell r="B12" t="str">
            <v>1.3 - Political Support</v>
          </cell>
        </row>
        <row r="13">
          <cell r="A13">
            <v>104015</v>
          </cell>
          <cell r="B13" t="str">
            <v>1.3 - Political Support</v>
          </cell>
        </row>
        <row r="14">
          <cell r="A14">
            <v>104016</v>
          </cell>
          <cell r="B14" t="str">
            <v>1.3 - Political Support</v>
          </cell>
        </row>
        <row r="15">
          <cell r="A15">
            <v>104017</v>
          </cell>
          <cell r="B15" t="str">
            <v>1.3 - Political Support</v>
          </cell>
        </row>
        <row r="16">
          <cell r="A16">
            <v>104056</v>
          </cell>
          <cell r="B16" t="str">
            <v>1.3 - Political Support</v>
          </cell>
        </row>
        <row r="17">
          <cell r="A17">
            <v>104510</v>
          </cell>
          <cell r="B17" t="str">
            <v>1.3 - Political Support</v>
          </cell>
        </row>
        <row r="18">
          <cell r="A18">
            <v>103057</v>
          </cell>
          <cell r="B18" t="str">
            <v>1.3 - Political Support</v>
          </cell>
        </row>
        <row r="19">
          <cell r="A19">
            <v>103058</v>
          </cell>
          <cell r="B19" t="str">
            <v>1.4 - Strategic Planning</v>
          </cell>
        </row>
        <row r="20">
          <cell r="A20">
            <v>104014</v>
          </cell>
          <cell r="B20" t="str">
            <v>1.4 - Strategic Planning</v>
          </cell>
        </row>
        <row r="21">
          <cell r="A21">
            <v>104018</v>
          </cell>
          <cell r="B21" t="str">
            <v>1.4 - Strategic Planning</v>
          </cell>
        </row>
        <row r="22">
          <cell r="A22">
            <v>104019</v>
          </cell>
          <cell r="B22" t="str">
            <v>1.4 - Strategic Planning</v>
          </cell>
        </row>
        <row r="23">
          <cell r="A23">
            <v>203554</v>
          </cell>
          <cell r="B23" t="str">
            <v>2.1 - Asset Management</v>
          </cell>
        </row>
        <row r="24">
          <cell r="A24">
            <v>204025</v>
          </cell>
          <cell r="B24" t="str">
            <v>2.1 - Asset Management</v>
          </cell>
        </row>
        <row r="25">
          <cell r="A25">
            <v>204026</v>
          </cell>
          <cell r="B25" t="str">
            <v>2.1 - Asset Management</v>
          </cell>
        </row>
        <row r="26">
          <cell r="A26">
            <v>204040</v>
          </cell>
          <cell r="B26" t="str">
            <v>2.1 - Asset Management</v>
          </cell>
        </row>
        <row r="27">
          <cell r="A27">
            <v>204160</v>
          </cell>
          <cell r="B27" t="str">
            <v>2.1 - Asset Management</v>
          </cell>
        </row>
        <row r="28">
          <cell r="A28">
            <v>204170</v>
          </cell>
          <cell r="B28" t="str">
            <v>2.1 - Asset Management</v>
          </cell>
        </row>
        <row r="29">
          <cell r="A29">
            <v>204240</v>
          </cell>
          <cell r="B29" t="str">
            <v>2.1 - Asset Management</v>
          </cell>
        </row>
        <row r="30">
          <cell r="A30">
            <v>204242</v>
          </cell>
          <cell r="B30" t="str">
            <v>2.1 - Asset Management</v>
          </cell>
        </row>
        <row r="31">
          <cell r="A31">
            <v>204246</v>
          </cell>
          <cell r="B31" t="str">
            <v>2.1 - Asset Management</v>
          </cell>
        </row>
        <row r="32">
          <cell r="A32">
            <v>204825</v>
          </cell>
          <cell r="B32" t="str">
            <v>2.1 - Asset Management</v>
          </cell>
        </row>
        <row r="33">
          <cell r="A33">
            <v>202035</v>
          </cell>
          <cell r="B33" t="str">
            <v>2.2 - Budget and Treasury Management</v>
          </cell>
        </row>
        <row r="34">
          <cell r="A34">
            <v>203031</v>
          </cell>
          <cell r="B34" t="str">
            <v>2.2 - Budget and Treasury Management</v>
          </cell>
        </row>
        <row r="35">
          <cell r="A35">
            <v>203047</v>
          </cell>
          <cell r="B35" t="str">
            <v>2.2 - Budget and Treasury Management</v>
          </cell>
        </row>
        <row r="36">
          <cell r="A36">
            <v>204027</v>
          </cell>
          <cell r="B36" t="str">
            <v>2.2 - Budget and Treasury Management</v>
          </cell>
        </row>
        <row r="37">
          <cell r="A37">
            <v>204032</v>
          </cell>
          <cell r="B37" t="str">
            <v>2.2 - Budget and Treasury Management</v>
          </cell>
        </row>
        <row r="38">
          <cell r="A38">
            <v>204033</v>
          </cell>
          <cell r="B38" t="str">
            <v>2.2 - Budget and Treasury Management</v>
          </cell>
        </row>
        <row r="39">
          <cell r="A39">
            <v>204039</v>
          </cell>
          <cell r="B39" t="str">
            <v>2.2 - Budget and Treasury Management</v>
          </cell>
        </row>
        <row r="40">
          <cell r="A40">
            <v>204048</v>
          </cell>
          <cell r="B40" t="str">
            <v>2.2 - Budget and Treasury Management</v>
          </cell>
        </row>
        <row r="41">
          <cell r="A41">
            <v>204104</v>
          </cell>
          <cell r="B41" t="str">
            <v>2.2 - Budget and Treasury Management</v>
          </cell>
        </row>
        <row r="42">
          <cell r="A42">
            <v>203060</v>
          </cell>
          <cell r="B42" t="str">
            <v>2.2 - Budget and Treasury Management</v>
          </cell>
        </row>
        <row r="43">
          <cell r="A43">
            <v>204999</v>
          </cell>
          <cell r="B43" t="str">
            <v>2.2 - Budget and Treasury Management</v>
          </cell>
        </row>
        <row r="44">
          <cell r="A44">
            <v>203030</v>
          </cell>
          <cell r="B44" t="str">
            <v>2.3 - Expenditure Management</v>
          </cell>
        </row>
        <row r="45">
          <cell r="A45">
            <v>204041</v>
          </cell>
          <cell r="B45" t="str">
            <v>2.3 - Expenditure Management</v>
          </cell>
        </row>
        <row r="46">
          <cell r="A46">
            <v>204043</v>
          </cell>
          <cell r="B46" t="str">
            <v>2.3 - Expenditure Management</v>
          </cell>
        </row>
        <row r="47">
          <cell r="A47">
            <v>203045</v>
          </cell>
          <cell r="B47" t="str">
            <v>2.3 - Expenditure Management</v>
          </cell>
        </row>
        <row r="48">
          <cell r="A48">
            <v>204064</v>
          </cell>
          <cell r="B48" t="str">
            <v>2.3 - Expenditure Management</v>
          </cell>
        </row>
        <row r="49">
          <cell r="A49">
            <v>204065</v>
          </cell>
          <cell r="B49" t="str">
            <v>2.3 - Expenditure Management</v>
          </cell>
        </row>
        <row r="50">
          <cell r="A50">
            <v>203049</v>
          </cell>
          <cell r="B50" t="str">
            <v>2.4 - Revenue Management</v>
          </cell>
        </row>
        <row r="51">
          <cell r="A51">
            <v>204020</v>
          </cell>
          <cell r="B51" t="str">
            <v>2.4 - Revenue Management</v>
          </cell>
        </row>
        <row r="52">
          <cell r="A52">
            <v>204021</v>
          </cell>
          <cell r="B52" t="str">
            <v>2.4 - Revenue Management</v>
          </cell>
        </row>
        <row r="53">
          <cell r="A53">
            <v>204022</v>
          </cell>
          <cell r="B53" t="str">
            <v>2.4 - Revenue Management</v>
          </cell>
        </row>
        <row r="54">
          <cell r="A54">
            <v>204023</v>
          </cell>
          <cell r="B54" t="str">
            <v>2.4 - Revenue Management</v>
          </cell>
        </row>
        <row r="55">
          <cell r="A55">
            <v>204024</v>
          </cell>
          <cell r="B55" t="str">
            <v>2.4 - Revenue Management</v>
          </cell>
        </row>
        <row r="56">
          <cell r="A56">
            <v>204046</v>
          </cell>
          <cell r="B56" t="str">
            <v>2.4 - Revenue Management</v>
          </cell>
        </row>
        <row r="57">
          <cell r="A57">
            <v>204020</v>
          </cell>
          <cell r="B57" t="str">
            <v>2.4 - Revenue Management</v>
          </cell>
        </row>
        <row r="58">
          <cell r="A58">
            <v>204075</v>
          </cell>
          <cell r="B58" t="str">
            <v>2.4 - Revenue Management</v>
          </cell>
        </row>
        <row r="59">
          <cell r="A59">
            <v>203012</v>
          </cell>
          <cell r="B59" t="str">
            <v>2.5 - Supply Chain Management</v>
          </cell>
        </row>
        <row r="60">
          <cell r="A60">
            <v>204037</v>
          </cell>
          <cell r="B60" t="str">
            <v>2.5 - Supply Chain Management</v>
          </cell>
        </row>
        <row r="61">
          <cell r="A61">
            <v>204050</v>
          </cell>
          <cell r="B61" t="str">
            <v>2.5 - Supply Chain Management</v>
          </cell>
        </row>
        <row r="62">
          <cell r="A62">
            <v>204051</v>
          </cell>
          <cell r="B62" t="str">
            <v>2.5 - Supply Chain Management</v>
          </cell>
        </row>
        <row r="63">
          <cell r="A63">
            <v>204165</v>
          </cell>
          <cell r="B63" t="str">
            <v>2.5 - Supply Chain Management</v>
          </cell>
        </row>
        <row r="64">
          <cell r="A64">
            <v>403059</v>
          </cell>
          <cell r="B64" t="str">
            <v xml:space="preserve">3.1 - Area Based Management </v>
          </cell>
        </row>
        <row r="65">
          <cell r="A65">
            <v>403553</v>
          </cell>
          <cell r="B65" t="str">
            <v xml:space="preserve">3.1 - Area Based Management </v>
          </cell>
        </row>
        <row r="66">
          <cell r="A66">
            <v>404117</v>
          </cell>
          <cell r="B66" t="str">
            <v xml:space="preserve">3.1 - Area Based Management </v>
          </cell>
        </row>
        <row r="67">
          <cell r="A67">
            <v>404118</v>
          </cell>
          <cell r="B67" t="str">
            <v xml:space="preserve">3.1 - Area Based Management </v>
          </cell>
        </row>
        <row r="68">
          <cell r="A68">
            <v>404119</v>
          </cell>
          <cell r="B68" t="str">
            <v xml:space="preserve">3.1 - Area Based Management </v>
          </cell>
        </row>
        <row r="69">
          <cell r="A69">
            <v>404120</v>
          </cell>
          <cell r="B69" t="str">
            <v xml:space="preserve">3.1 - Area Based Management </v>
          </cell>
        </row>
        <row r="70">
          <cell r="A70">
            <v>404121</v>
          </cell>
          <cell r="B70" t="str">
            <v xml:space="preserve">3.1 - Area Based Management </v>
          </cell>
        </row>
        <row r="71">
          <cell r="A71">
            <v>404357</v>
          </cell>
          <cell r="B71" t="str">
            <v xml:space="preserve">3.1 - Area Based Management </v>
          </cell>
        </row>
        <row r="72">
          <cell r="A72">
            <v>404359</v>
          </cell>
          <cell r="B72" t="str">
            <v xml:space="preserve">3.1 - Area Based Management </v>
          </cell>
        </row>
        <row r="73">
          <cell r="A73">
            <v>403086</v>
          </cell>
          <cell r="B73" t="str">
            <v xml:space="preserve">3.1 - Area Based Management </v>
          </cell>
        </row>
        <row r="74">
          <cell r="A74">
            <v>403552</v>
          </cell>
          <cell r="B74" t="str">
            <v xml:space="preserve">3.1 - Area Based Management </v>
          </cell>
        </row>
        <row r="75">
          <cell r="A75">
            <v>404123</v>
          </cell>
          <cell r="B75" t="str">
            <v xml:space="preserve">3.1 - Area Based Management </v>
          </cell>
        </row>
        <row r="76">
          <cell r="A76">
            <v>403082</v>
          </cell>
          <cell r="B76" t="str">
            <v xml:space="preserve">3.1 - Area Based Management </v>
          </cell>
        </row>
        <row r="77">
          <cell r="A77">
            <v>404122</v>
          </cell>
          <cell r="B77" t="str">
            <v xml:space="preserve">3.1 - Area Based Management </v>
          </cell>
        </row>
        <row r="78">
          <cell r="A78">
            <v>404124</v>
          </cell>
          <cell r="B78" t="str">
            <v xml:space="preserve">3.1 - Area Based Management </v>
          </cell>
        </row>
        <row r="79">
          <cell r="A79">
            <v>404125</v>
          </cell>
          <cell r="B79" t="str">
            <v xml:space="preserve">3.1 - Area Based Management </v>
          </cell>
        </row>
        <row r="80">
          <cell r="A80">
            <v>404128</v>
          </cell>
          <cell r="B80" t="str">
            <v xml:space="preserve">3.1 - Area Based Management </v>
          </cell>
        </row>
        <row r="81">
          <cell r="A81">
            <v>404129</v>
          </cell>
          <cell r="B81" t="str">
            <v xml:space="preserve">3.1 - Area Based Management </v>
          </cell>
        </row>
        <row r="82">
          <cell r="A82">
            <v>404130</v>
          </cell>
          <cell r="B82" t="str">
            <v xml:space="preserve">3.1 - Area Based Management </v>
          </cell>
        </row>
        <row r="83">
          <cell r="A83">
            <v>404131</v>
          </cell>
          <cell r="B83" t="str">
            <v xml:space="preserve">3.1 - Area Based Management </v>
          </cell>
        </row>
        <row r="84">
          <cell r="A84">
            <v>404132</v>
          </cell>
          <cell r="B84" t="str">
            <v xml:space="preserve">3.1 - Area Based Management </v>
          </cell>
        </row>
        <row r="85">
          <cell r="A85">
            <v>404133</v>
          </cell>
          <cell r="B85" t="str">
            <v xml:space="preserve">3.1 - Area Based Management </v>
          </cell>
        </row>
        <row r="86">
          <cell r="A86">
            <v>404134</v>
          </cell>
          <cell r="B86" t="str">
            <v xml:space="preserve">3.1 - Area Based Management </v>
          </cell>
        </row>
        <row r="87">
          <cell r="A87">
            <v>404135</v>
          </cell>
          <cell r="B87" t="str">
            <v xml:space="preserve">3.1 - Area Based Management </v>
          </cell>
        </row>
        <row r="88">
          <cell r="A88">
            <v>404136</v>
          </cell>
          <cell r="B88" t="str">
            <v xml:space="preserve">3.1 - Area Based Management </v>
          </cell>
        </row>
        <row r="89">
          <cell r="A89">
            <v>404137</v>
          </cell>
          <cell r="B89" t="str">
            <v xml:space="preserve">3.1 - Area Based Management </v>
          </cell>
        </row>
        <row r="90">
          <cell r="A90">
            <v>404139</v>
          </cell>
          <cell r="B90" t="str">
            <v xml:space="preserve">3.1 - Area Based Management </v>
          </cell>
        </row>
        <row r="91">
          <cell r="A91">
            <v>404142</v>
          </cell>
          <cell r="B91" t="str">
            <v xml:space="preserve">3.1 - Area Based Management </v>
          </cell>
        </row>
        <row r="92">
          <cell r="A92">
            <v>403066</v>
          </cell>
          <cell r="B92" t="str">
            <v>3.2 - Public Safety, Emergency Services and Enforcement</v>
          </cell>
        </row>
        <row r="93">
          <cell r="A93">
            <v>404291</v>
          </cell>
          <cell r="B93" t="str">
            <v>3.2 - Public Safety, Emergency Services and Enforcement</v>
          </cell>
        </row>
        <row r="94">
          <cell r="A94">
            <v>404293</v>
          </cell>
          <cell r="B94" t="str">
            <v>3.2 - Public Safety, Emergency Services and Enforcement</v>
          </cell>
        </row>
        <row r="95">
          <cell r="A95">
            <v>404294</v>
          </cell>
          <cell r="B95" t="str">
            <v>3.2 - Public Safety, Emergency Services and Enforcement</v>
          </cell>
        </row>
        <row r="96">
          <cell r="A96">
            <v>404295</v>
          </cell>
          <cell r="B96" t="str">
            <v>3.2 - Public Safety, Emergency Services and Enforcement</v>
          </cell>
        </row>
        <row r="97">
          <cell r="A97">
            <v>404296</v>
          </cell>
          <cell r="B97" t="str">
            <v>3.2 - Public Safety, Emergency Services and Enforcement</v>
          </cell>
        </row>
        <row r="98">
          <cell r="A98">
            <v>404297</v>
          </cell>
          <cell r="B98" t="str">
            <v>3.2 - Public Safety, Emergency Services and Enforcement</v>
          </cell>
        </row>
        <row r="99">
          <cell r="A99">
            <v>404302</v>
          </cell>
          <cell r="B99" t="str">
            <v>3.2 - Public Safety, Emergency Services and Enforcement</v>
          </cell>
        </row>
        <row r="100">
          <cell r="A100">
            <v>404325</v>
          </cell>
          <cell r="B100" t="str">
            <v>3.2 - Public Safety, Emergency Services and Enforcement</v>
          </cell>
        </row>
        <row r="101">
          <cell r="A101">
            <v>404327</v>
          </cell>
          <cell r="B101" t="str">
            <v>3.2 - Public Safety, Emergency Services and Enforcement</v>
          </cell>
        </row>
        <row r="102">
          <cell r="A102">
            <v>404328</v>
          </cell>
          <cell r="B102" t="str">
            <v>3.2 - Public Safety, Emergency Services and Enforcement</v>
          </cell>
        </row>
        <row r="103">
          <cell r="A103">
            <v>404298</v>
          </cell>
          <cell r="B103" t="str">
            <v>3.2 - Public Safety, Emergency Services and Enforcement</v>
          </cell>
        </row>
        <row r="104">
          <cell r="A104">
            <v>404292</v>
          </cell>
          <cell r="B104" t="str">
            <v>3.2 - Public Safety, Emergency Services and Enforcement</v>
          </cell>
        </row>
        <row r="105">
          <cell r="A105">
            <v>404300</v>
          </cell>
          <cell r="B105" t="str">
            <v>3.2 - Public Safety, Emergency Services and Enforcement</v>
          </cell>
        </row>
        <row r="106">
          <cell r="A106">
            <v>404301</v>
          </cell>
          <cell r="B106" t="str">
            <v>3.2 - Public Safety, Emergency Services and Enforcement</v>
          </cell>
        </row>
        <row r="107">
          <cell r="A107">
            <v>404299</v>
          </cell>
          <cell r="B107" t="str">
            <v>3.2 - Public Safety, Emergency Services and Enforcement</v>
          </cell>
        </row>
        <row r="108">
          <cell r="A108">
            <v>404326</v>
          </cell>
          <cell r="B108" t="str">
            <v>3.2 - Public Safety, Emergency Services and Enforcement</v>
          </cell>
        </row>
        <row r="109">
          <cell r="A109">
            <v>403069</v>
          </cell>
          <cell r="B109" t="str">
            <v>3.3 - Recreation and Facilities</v>
          </cell>
        </row>
        <row r="110">
          <cell r="A110">
            <v>403243</v>
          </cell>
          <cell r="B110" t="str">
            <v>3.3 - Recreation and Facilities</v>
          </cell>
        </row>
        <row r="111">
          <cell r="A111">
            <v>404102</v>
          </cell>
          <cell r="B111" t="str">
            <v>3.3 - Recreation and Facilities</v>
          </cell>
        </row>
        <row r="112">
          <cell r="A112">
            <v>404106</v>
          </cell>
          <cell r="B112" t="str">
            <v>3.3 - Recreation and Facilities</v>
          </cell>
        </row>
        <row r="113">
          <cell r="A113">
            <v>404166</v>
          </cell>
          <cell r="B113" t="str">
            <v>3.3 - Recreation and Facilities</v>
          </cell>
        </row>
        <row r="114">
          <cell r="A114">
            <v>404390</v>
          </cell>
          <cell r="B114" t="str">
            <v>3.3 - Recreation and Facilities</v>
          </cell>
        </row>
        <row r="115">
          <cell r="A115">
            <v>404392</v>
          </cell>
          <cell r="B115" t="str">
            <v>3.3 - Recreation and Facilities</v>
          </cell>
        </row>
        <row r="116">
          <cell r="A116">
            <v>404394</v>
          </cell>
          <cell r="B116" t="str">
            <v>3.3 - Recreation and Facilities</v>
          </cell>
        </row>
        <row r="117">
          <cell r="A117">
            <v>404398</v>
          </cell>
          <cell r="B117" t="str">
            <v>3.3 - Recreation and Facilities</v>
          </cell>
        </row>
        <row r="118">
          <cell r="A118">
            <v>404400</v>
          </cell>
          <cell r="B118" t="str">
            <v>3.3 - Recreation and Facilities</v>
          </cell>
        </row>
        <row r="119">
          <cell r="A119">
            <v>404402</v>
          </cell>
          <cell r="B119" t="str">
            <v>3.3 - Recreation and Facilities</v>
          </cell>
        </row>
        <row r="120">
          <cell r="A120">
            <v>404404</v>
          </cell>
          <cell r="B120" t="str">
            <v>3.3 - Recreation and Facilities</v>
          </cell>
        </row>
        <row r="121">
          <cell r="A121">
            <v>404406</v>
          </cell>
          <cell r="B121" t="str">
            <v>3.3 - Recreation and Facilities</v>
          </cell>
        </row>
        <row r="122">
          <cell r="A122">
            <v>404408</v>
          </cell>
          <cell r="B122" t="str">
            <v>3.3 - Recreation and Facilities</v>
          </cell>
        </row>
        <row r="123">
          <cell r="A123">
            <v>404412</v>
          </cell>
          <cell r="B123" t="str">
            <v>3.3 - Recreation and Facilities</v>
          </cell>
        </row>
        <row r="124">
          <cell r="A124">
            <v>404431</v>
          </cell>
          <cell r="B124" t="str">
            <v>3.3 - Recreation and Facilities</v>
          </cell>
        </row>
        <row r="125">
          <cell r="A125">
            <v>404432</v>
          </cell>
          <cell r="B125" t="str">
            <v>3.3 - Recreation and Facilities</v>
          </cell>
        </row>
        <row r="126">
          <cell r="A126">
            <v>404435</v>
          </cell>
          <cell r="B126" t="str">
            <v>3.3 - Recreation and Facilities</v>
          </cell>
        </row>
        <row r="127">
          <cell r="A127">
            <v>404436</v>
          </cell>
          <cell r="B127" t="str">
            <v>3.3 - Recreation and Facilities</v>
          </cell>
        </row>
        <row r="128">
          <cell r="A128">
            <v>404438</v>
          </cell>
          <cell r="B128" t="str">
            <v>3.3 - Recreation and Facilities</v>
          </cell>
        </row>
        <row r="129">
          <cell r="A129">
            <v>404440</v>
          </cell>
          <cell r="B129" t="str">
            <v>3.3 - Recreation and Facilities</v>
          </cell>
        </row>
        <row r="130">
          <cell r="A130">
            <v>404444</v>
          </cell>
          <cell r="B130" t="str">
            <v>3.3 - Recreation and Facilities</v>
          </cell>
        </row>
        <row r="131">
          <cell r="A131">
            <v>404447</v>
          </cell>
          <cell r="B131" t="str">
            <v>3.3 - Recreation and Facilities</v>
          </cell>
        </row>
        <row r="132">
          <cell r="A132">
            <v>404448</v>
          </cell>
          <cell r="B132" t="str">
            <v>3.3 - Recreation and Facilities</v>
          </cell>
        </row>
        <row r="133">
          <cell r="A133">
            <v>404451</v>
          </cell>
          <cell r="B133" t="str">
            <v>3.3 - Recreation and Facilities</v>
          </cell>
        </row>
        <row r="134">
          <cell r="A134">
            <v>404457</v>
          </cell>
          <cell r="B134" t="str">
            <v>3.3 - Recreation and Facilities</v>
          </cell>
        </row>
        <row r="135">
          <cell r="A135">
            <v>404458</v>
          </cell>
          <cell r="B135" t="str">
            <v>3.3 - Recreation and Facilities</v>
          </cell>
        </row>
        <row r="136">
          <cell r="A136">
            <v>404460</v>
          </cell>
          <cell r="B136" t="str">
            <v>3.3 - Recreation and Facilities</v>
          </cell>
        </row>
        <row r="137">
          <cell r="A137">
            <v>404461</v>
          </cell>
          <cell r="B137" t="str">
            <v>3.3 - Recreation and Facilities</v>
          </cell>
        </row>
        <row r="138">
          <cell r="A138">
            <v>404463</v>
          </cell>
          <cell r="B138" t="str">
            <v>3.3 - Recreation and Facilities</v>
          </cell>
        </row>
        <row r="139">
          <cell r="A139">
            <v>404466</v>
          </cell>
          <cell r="B139" t="str">
            <v>3.3 - Recreation and Facilities</v>
          </cell>
        </row>
        <row r="140">
          <cell r="A140">
            <v>404467</v>
          </cell>
          <cell r="B140" t="str">
            <v>3.3 - Recreation and Facilities</v>
          </cell>
        </row>
        <row r="141">
          <cell r="A141">
            <v>404470</v>
          </cell>
          <cell r="B141" t="str">
            <v>3.3 - Recreation and Facilities</v>
          </cell>
        </row>
        <row r="142">
          <cell r="A142">
            <v>404472</v>
          </cell>
          <cell r="B142" t="str">
            <v>3.3 - Recreation and Facilities</v>
          </cell>
        </row>
        <row r="143">
          <cell r="A143">
            <v>404504</v>
          </cell>
          <cell r="B143" t="str">
            <v>3.3 - Recreation and Facilities</v>
          </cell>
        </row>
        <row r="144">
          <cell r="A144">
            <v>404512</v>
          </cell>
          <cell r="B144" t="str">
            <v>3.3 - Recreation and Facilities</v>
          </cell>
        </row>
        <row r="145">
          <cell r="A145">
            <v>404513</v>
          </cell>
          <cell r="B145" t="str">
            <v>3.3 - Recreation and Facilities</v>
          </cell>
        </row>
        <row r="146">
          <cell r="A146">
            <v>404437</v>
          </cell>
          <cell r="B146" t="str">
            <v>3.3 - Recreation and Facilities</v>
          </cell>
        </row>
        <row r="147">
          <cell r="A147">
            <v>404220</v>
          </cell>
          <cell r="B147" t="str">
            <v>3.3 - Recreation and Facilities</v>
          </cell>
        </row>
        <row r="148">
          <cell r="A148">
            <v>404267</v>
          </cell>
          <cell r="B148" t="str">
            <v>3.3 - Recreation and Facilities</v>
          </cell>
        </row>
        <row r="149">
          <cell r="A149">
            <v>404434</v>
          </cell>
          <cell r="B149" t="str">
            <v>3.3 - Recreation and Facilities</v>
          </cell>
        </row>
        <row r="150">
          <cell r="A150">
            <v>404443</v>
          </cell>
          <cell r="B150" t="str">
            <v>3.3 - Recreation and Facilities</v>
          </cell>
        </row>
        <row r="151">
          <cell r="A151">
            <v>404445</v>
          </cell>
          <cell r="B151" t="str">
            <v>3.3 - Recreation and Facilities</v>
          </cell>
        </row>
        <row r="152">
          <cell r="A152">
            <v>404446</v>
          </cell>
          <cell r="B152" t="str">
            <v>3.3 - Recreation and Facilities</v>
          </cell>
        </row>
        <row r="153">
          <cell r="A153">
            <v>404449</v>
          </cell>
          <cell r="B153" t="str">
            <v>3.3 - Recreation and Facilities</v>
          </cell>
        </row>
        <row r="154">
          <cell r="A154">
            <v>404450</v>
          </cell>
          <cell r="B154" t="str">
            <v>3.3 - Recreation and Facilities</v>
          </cell>
        </row>
        <row r="155">
          <cell r="A155">
            <v>404452</v>
          </cell>
          <cell r="B155" t="str">
            <v>3.3 - Recreation and Facilities</v>
          </cell>
        </row>
        <row r="156">
          <cell r="A156">
            <v>404453</v>
          </cell>
          <cell r="B156" t="str">
            <v>3.3 - Recreation and Facilities</v>
          </cell>
        </row>
        <row r="157">
          <cell r="A157">
            <v>404454</v>
          </cell>
          <cell r="B157" t="str">
            <v>3.3 - Recreation and Facilities</v>
          </cell>
        </row>
        <row r="158">
          <cell r="A158">
            <v>404455</v>
          </cell>
          <cell r="B158" t="str">
            <v>3.3 - Recreation and Facilities</v>
          </cell>
        </row>
        <row r="159">
          <cell r="A159">
            <v>404456</v>
          </cell>
          <cell r="B159" t="str">
            <v>3.3 - Recreation and Facilities</v>
          </cell>
        </row>
        <row r="160">
          <cell r="A160">
            <v>404459</v>
          </cell>
          <cell r="B160" t="str">
            <v>3.3 - Recreation and Facilities</v>
          </cell>
        </row>
        <row r="161">
          <cell r="A161">
            <v>404462</v>
          </cell>
          <cell r="B161" t="str">
            <v>3.3 - Recreation and Facilities</v>
          </cell>
        </row>
        <row r="162">
          <cell r="A162">
            <v>404464</v>
          </cell>
          <cell r="B162" t="str">
            <v>3.3 - Recreation and Facilities</v>
          </cell>
        </row>
        <row r="163">
          <cell r="A163">
            <v>404469</v>
          </cell>
          <cell r="B163" t="str">
            <v>3.3 - Recreation and Facilities</v>
          </cell>
        </row>
        <row r="164">
          <cell r="A164">
            <v>404471</v>
          </cell>
          <cell r="B164" t="str">
            <v>3.3 - Recreation and Facilities</v>
          </cell>
        </row>
        <row r="165">
          <cell r="A165">
            <v>404474</v>
          </cell>
          <cell r="B165" t="str">
            <v>3.3 - Recreation and Facilities</v>
          </cell>
        </row>
        <row r="166">
          <cell r="A166">
            <v>404475</v>
          </cell>
          <cell r="B166" t="str">
            <v>3.3 - Recreation and Facilities</v>
          </cell>
        </row>
        <row r="167">
          <cell r="A167">
            <v>404476</v>
          </cell>
          <cell r="B167" t="str">
            <v>3.3 - Recreation and Facilities</v>
          </cell>
        </row>
        <row r="168">
          <cell r="A168">
            <v>404477</v>
          </cell>
          <cell r="B168" t="str">
            <v>3.3 - Recreation and Facilities</v>
          </cell>
        </row>
        <row r="169">
          <cell r="A169">
            <v>404224</v>
          </cell>
          <cell r="B169" t="str">
            <v>3.3 - Recreation and Facilities</v>
          </cell>
        </row>
        <row r="170">
          <cell r="A170">
            <v>404221</v>
          </cell>
          <cell r="B170" t="str">
            <v>3.3 - Recreation and Facilities</v>
          </cell>
        </row>
        <row r="171">
          <cell r="A171">
            <v>404222</v>
          </cell>
          <cell r="B171" t="str">
            <v>3.3 - Recreation and Facilities</v>
          </cell>
        </row>
        <row r="172">
          <cell r="A172">
            <v>404223</v>
          </cell>
          <cell r="B172" t="str">
            <v>3.3 - Recreation and Facilities</v>
          </cell>
        </row>
        <row r="173">
          <cell r="A173">
            <v>404266</v>
          </cell>
          <cell r="B173" t="str">
            <v>3.3 - Recreation and Facilities</v>
          </cell>
        </row>
        <row r="174">
          <cell r="A174">
            <v>404465</v>
          </cell>
          <cell r="B174" t="str">
            <v>3.3 - Recreation and Facilities</v>
          </cell>
        </row>
        <row r="175">
          <cell r="A175">
            <v>404468</v>
          </cell>
          <cell r="B175" t="str">
            <v>3.3 - Recreation and Facilities</v>
          </cell>
        </row>
        <row r="176">
          <cell r="A176">
            <v>404433</v>
          </cell>
          <cell r="B176" t="str">
            <v>3.3 - Recreation and Facilities</v>
          </cell>
        </row>
        <row r="177">
          <cell r="A177">
            <v>404441</v>
          </cell>
          <cell r="B177" t="str">
            <v>3.3 - Recreation and Facilities</v>
          </cell>
        </row>
        <row r="178">
          <cell r="A178">
            <v>404473</v>
          </cell>
          <cell r="B178" t="str">
            <v>3.3 - Recreation and Facilities</v>
          </cell>
        </row>
        <row r="179">
          <cell r="A179">
            <v>404396</v>
          </cell>
          <cell r="B179" t="str">
            <v>3.3 - Recreation and Facilities</v>
          </cell>
        </row>
        <row r="180">
          <cell r="A180">
            <v>404430</v>
          </cell>
          <cell r="B180" t="str">
            <v>3.3 - Recreation and Facilities</v>
          </cell>
        </row>
        <row r="181">
          <cell r="A181">
            <v>404222</v>
          </cell>
          <cell r="B181" t="str">
            <v>3.3 - Recreation and Facilities</v>
          </cell>
        </row>
        <row r="182">
          <cell r="A182">
            <v>404478</v>
          </cell>
          <cell r="B182" t="str">
            <v>3.3 - Recreation and Facilities</v>
          </cell>
        </row>
        <row r="183">
          <cell r="A183">
            <v>403068</v>
          </cell>
          <cell r="B183" t="str">
            <v>3.4 - Waste Management</v>
          </cell>
        </row>
        <row r="184">
          <cell r="A184">
            <v>404173</v>
          </cell>
          <cell r="B184" t="str">
            <v>3.4 - Waste Management</v>
          </cell>
        </row>
        <row r="185">
          <cell r="A185">
            <v>404174</v>
          </cell>
          <cell r="B185" t="str">
            <v>3.4 - Waste Management</v>
          </cell>
        </row>
        <row r="186">
          <cell r="A186">
            <v>404180</v>
          </cell>
          <cell r="B186" t="str">
            <v>3.4 - Waste Management</v>
          </cell>
        </row>
        <row r="187">
          <cell r="A187">
            <v>404181</v>
          </cell>
          <cell r="B187" t="str">
            <v>3.4 - Waste Management</v>
          </cell>
        </row>
        <row r="188">
          <cell r="A188">
            <v>404182</v>
          </cell>
          <cell r="B188" t="str">
            <v>3.4 - Waste Management</v>
          </cell>
        </row>
        <row r="189">
          <cell r="A189">
            <v>404183</v>
          </cell>
          <cell r="B189" t="str">
            <v>3.4 - Waste Management</v>
          </cell>
        </row>
        <row r="190">
          <cell r="A190">
            <v>404184</v>
          </cell>
          <cell r="B190" t="str">
            <v>3.4 - Waste Management</v>
          </cell>
        </row>
        <row r="191">
          <cell r="A191">
            <v>404185</v>
          </cell>
          <cell r="B191" t="str">
            <v>3.4 - Waste Management</v>
          </cell>
        </row>
        <row r="192">
          <cell r="A192">
            <v>404186</v>
          </cell>
          <cell r="B192" t="str">
            <v>3.4 - Waste Management</v>
          </cell>
        </row>
        <row r="193">
          <cell r="A193">
            <v>404187</v>
          </cell>
          <cell r="B193" t="str">
            <v>3.4 - Waste Management</v>
          </cell>
        </row>
        <row r="194">
          <cell r="A194">
            <v>302501</v>
          </cell>
          <cell r="B194" t="str">
            <v>4.1 - Human Resources Management</v>
          </cell>
        </row>
        <row r="195">
          <cell r="A195">
            <v>303070</v>
          </cell>
          <cell r="B195" t="str">
            <v>4.1 - Human Resources Management</v>
          </cell>
        </row>
        <row r="196">
          <cell r="A196">
            <v>304001</v>
          </cell>
          <cell r="B196" t="str">
            <v>4.1 - Human Resources Management</v>
          </cell>
        </row>
        <row r="197">
          <cell r="A197">
            <v>304038</v>
          </cell>
          <cell r="B197" t="str">
            <v>4.1 - Human Resources Management</v>
          </cell>
        </row>
        <row r="198">
          <cell r="A198">
            <v>304103</v>
          </cell>
          <cell r="B198" t="str">
            <v>4.1 - Human Resources Management</v>
          </cell>
        </row>
        <row r="199">
          <cell r="A199">
            <v>304346</v>
          </cell>
          <cell r="B199" t="str">
            <v>4.1 - Human Resources Management</v>
          </cell>
        </row>
        <row r="200">
          <cell r="A200">
            <v>304525</v>
          </cell>
          <cell r="B200" t="str">
            <v>4.1 - Human Resources Management</v>
          </cell>
        </row>
        <row r="201">
          <cell r="A201">
            <v>304530</v>
          </cell>
          <cell r="B201" t="str">
            <v>4.1 - Human Resources Management</v>
          </cell>
        </row>
        <row r="202">
          <cell r="A202">
            <v>404144</v>
          </cell>
          <cell r="B202" t="str">
            <v>4.1 - Human Resources Management</v>
          </cell>
        </row>
        <row r="203">
          <cell r="A203">
            <v>304347</v>
          </cell>
          <cell r="B203" t="str">
            <v>4.1 - Human Resources Management</v>
          </cell>
        </row>
        <row r="204">
          <cell r="A204">
            <v>303075</v>
          </cell>
          <cell r="B204" t="str">
            <v>4.2 - Information Technology</v>
          </cell>
        </row>
        <row r="205">
          <cell r="A205">
            <v>304071</v>
          </cell>
          <cell r="B205" t="str">
            <v>4.2 - Information Technology</v>
          </cell>
        </row>
        <row r="206">
          <cell r="A206">
            <v>304072</v>
          </cell>
          <cell r="B206" t="str">
            <v>4.2 - Information Technology</v>
          </cell>
        </row>
        <row r="207">
          <cell r="A207">
            <v>304073</v>
          </cell>
          <cell r="B207" t="str">
            <v>4.2 - Information Technology</v>
          </cell>
        </row>
        <row r="208">
          <cell r="A208">
            <v>304074</v>
          </cell>
          <cell r="B208" t="str">
            <v>4.2 - Information Technology</v>
          </cell>
        </row>
        <row r="209">
          <cell r="A209">
            <v>304526</v>
          </cell>
          <cell r="B209" t="str">
            <v>4.2 - Information Technology</v>
          </cell>
        </row>
        <row r="210">
          <cell r="A210">
            <v>304502</v>
          </cell>
          <cell r="B210" t="str">
            <v>4.3 - Legal Services</v>
          </cell>
        </row>
        <row r="211">
          <cell r="A211">
            <v>304502</v>
          </cell>
          <cell r="B211" t="str">
            <v>4.3 - Legal Services</v>
          </cell>
        </row>
        <row r="212">
          <cell r="A212">
            <v>303077</v>
          </cell>
          <cell r="B212" t="str">
            <v>4.4 - Secretariat and Auxiliary Services</v>
          </cell>
        </row>
        <row r="213">
          <cell r="A213">
            <v>304505</v>
          </cell>
          <cell r="B213" t="str">
            <v>4.4 - Secretariat and Auxiliary Services</v>
          </cell>
        </row>
        <row r="214">
          <cell r="A214">
            <v>304506</v>
          </cell>
          <cell r="B214" t="str">
            <v>4.4 - Secretariat and Auxiliary Services</v>
          </cell>
        </row>
        <row r="215">
          <cell r="A215">
            <v>304507</v>
          </cell>
          <cell r="B215" t="str">
            <v>4.4 - Secretariat and Auxiliary Services</v>
          </cell>
        </row>
        <row r="216">
          <cell r="A216">
            <v>402284</v>
          </cell>
          <cell r="B216" t="str">
            <v>4.5 - General Manager: Corporate Service</v>
          </cell>
        </row>
        <row r="217">
          <cell r="A217">
            <v>503091</v>
          </cell>
          <cell r="B217" t="str">
            <v>5.1 - Electricity</v>
          </cell>
        </row>
        <row r="218">
          <cell r="A218">
            <v>504088</v>
          </cell>
          <cell r="B218" t="str">
            <v>5.1 - Electricity</v>
          </cell>
        </row>
        <row r="219">
          <cell r="A219">
            <v>504089</v>
          </cell>
          <cell r="B219" t="str">
            <v>5.1 - Electricity</v>
          </cell>
        </row>
        <row r="220">
          <cell r="A220">
            <v>504161</v>
          </cell>
          <cell r="B220" t="str">
            <v>5.1 - Electricity</v>
          </cell>
        </row>
        <row r="221">
          <cell r="A221">
            <v>504164</v>
          </cell>
          <cell r="B221" t="str">
            <v>5.1 - Electricity</v>
          </cell>
        </row>
        <row r="222">
          <cell r="A222">
            <v>504701</v>
          </cell>
          <cell r="B222" t="str">
            <v>5.1 - Electricity</v>
          </cell>
        </row>
        <row r="223">
          <cell r="A223">
            <v>504703</v>
          </cell>
          <cell r="B223" t="str">
            <v>5.1 - Electricity</v>
          </cell>
        </row>
        <row r="224">
          <cell r="A224">
            <v>504704</v>
          </cell>
          <cell r="B224" t="str">
            <v>5.1 - Electricity</v>
          </cell>
        </row>
        <row r="225">
          <cell r="A225">
            <v>504705</v>
          </cell>
          <cell r="B225" t="str">
            <v>5.1 - Electricity</v>
          </cell>
        </row>
        <row r="226">
          <cell r="A226">
            <v>504706</v>
          </cell>
          <cell r="B226" t="str">
            <v>5.1 - Electricity</v>
          </cell>
        </row>
        <row r="227">
          <cell r="A227">
            <v>504707</v>
          </cell>
          <cell r="B227" t="str">
            <v>5.1 - Electricity</v>
          </cell>
        </row>
        <row r="228">
          <cell r="A228">
            <v>504708</v>
          </cell>
          <cell r="B228" t="str">
            <v>5.1 - Electricity</v>
          </cell>
        </row>
        <row r="229">
          <cell r="A229">
            <v>504709</v>
          </cell>
          <cell r="B229" t="str">
            <v>5.1 - Electricity</v>
          </cell>
        </row>
        <row r="230">
          <cell r="A230">
            <v>504710</v>
          </cell>
          <cell r="B230" t="str">
            <v>5.1 - Electricity</v>
          </cell>
        </row>
        <row r="231">
          <cell r="A231">
            <v>504711</v>
          </cell>
          <cell r="B231" t="str">
            <v>5.1 - Electricity</v>
          </cell>
        </row>
        <row r="232">
          <cell r="A232">
            <v>504713</v>
          </cell>
          <cell r="B232" t="str">
            <v>5.1 - Electricity</v>
          </cell>
        </row>
        <row r="233">
          <cell r="A233">
            <v>504090</v>
          </cell>
          <cell r="B233" t="str">
            <v>5.1 - Electricity</v>
          </cell>
        </row>
        <row r="234">
          <cell r="A234">
            <v>504702</v>
          </cell>
          <cell r="B234" t="str">
            <v>5.1 - Electricity</v>
          </cell>
        </row>
        <row r="235">
          <cell r="A235">
            <v>504712</v>
          </cell>
          <cell r="B235" t="str">
            <v>5.1 - Electricity</v>
          </cell>
        </row>
        <row r="236">
          <cell r="A236">
            <v>504028</v>
          </cell>
          <cell r="B236" t="str">
            <v>5.1 - Electricity</v>
          </cell>
        </row>
        <row r="237">
          <cell r="A237">
            <v>504066</v>
          </cell>
          <cell r="B237" t="str">
            <v>5.1 - Electricity</v>
          </cell>
        </row>
        <row r="238">
          <cell r="A238">
            <v>504527</v>
          </cell>
          <cell r="B238" t="str">
            <v>5.2 - Project Management Office</v>
          </cell>
        </row>
        <row r="239">
          <cell r="A239">
            <v>503094</v>
          </cell>
          <cell r="B239" t="str">
            <v>5.3 - Roads and Transportation</v>
          </cell>
        </row>
        <row r="240">
          <cell r="A240">
            <v>504093</v>
          </cell>
          <cell r="B240" t="str">
            <v>5.3 - Roads and Transportation</v>
          </cell>
        </row>
        <row r="241">
          <cell r="A241">
            <v>504124</v>
          </cell>
          <cell r="B241" t="str">
            <v>5.3 - Roads and Transportation</v>
          </cell>
        </row>
        <row r="242">
          <cell r="A242">
            <v>504125</v>
          </cell>
          <cell r="B242" t="str">
            <v>5.3 - Roads and Transportation</v>
          </cell>
        </row>
        <row r="243">
          <cell r="A243">
            <v>504132</v>
          </cell>
          <cell r="B243" t="str">
            <v>5.3 - Roads and Transportation</v>
          </cell>
        </row>
        <row r="244">
          <cell r="A244">
            <v>504131</v>
          </cell>
          <cell r="B244" t="str">
            <v>5.3 - Roads and Transportation</v>
          </cell>
        </row>
        <row r="245">
          <cell r="A245">
            <v>504136</v>
          </cell>
          <cell r="B245" t="str">
            <v>5.3 - Roads and Transportation</v>
          </cell>
        </row>
        <row r="246">
          <cell r="A246">
            <v>504139</v>
          </cell>
          <cell r="B246" t="str">
            <v>5.3 - Roads and Transportation</v>
          </cell>
        </row>
        <row r="247">
          <cell r="A247">
            <v>504140</v>
          </cell>
          <cell r="B247" t="str">
            <v>5.3 - Roads and Transportation</v>
          </cell>
        </row>
        <row r="248">
          <cell r="A248">
            <v>504141</v>
          </cell>
          <cell r="B248" t="str">
            <v>5.3 - Roads and Transportation</v>
          </cell>
        </row>
        <row r="249">
          <cell r="A249">
            <v>504143</v>
          </cell>
          <cell r="B249" t="str">
            <v>5.3 - Roads and Transportation</v>
          </cell>
        </row>
        <row r="250">
          <cell r="A250">
            <v>504167</v>
          </cell>
          <cell r="B250" t="str">
            <v>5.3 - Roads and Transportation</v>
          </cell>
        </row>
        <row r="251">
          <cell r="A251">
            <v>504171</v>
          </cell>
          <cell r="B251" t="str">
            <v>5.3 - Roads and Transportation</v>
          </cell>
        </row>
        <row r="252">
          <cell r="A252">
            <v>504129</v>
          </cell>
          <cell r="B252" t="str">
            <v>5.3 - Roads and Transportation</v>
          </cell>
        </row>
        <row r="253">
          <cell r="A253">
            <v>504137</v>
          </cell>
          <cell r="B253" t="str">
            <v>5.3 - Roads and Transportation</v>
          </cell>
        </row>
        <row r="254">
          <cell r="A254">
            <v>504162</v>
          </cell>
          <cell r="B254" t="str">
            <v>5.3 - Roads and Transportation</v>
          </cell>
        </row>
        <row r="255">
          <cell r="A255">
            <v>504714</v>
          </cell>
          <cell r="B255" t="str">
            <v>5.3 - Roads and Transportation</v>
          </cell>
        </row>
        <row r="256">
          <cell r="A256">
            <v>504126</v>
          </cell>
          <cell r="B256" t="str">
            <v>5.3 - Roads and Transportation</v>
          </cell>
        </row>
        <row r="257">
          <cell r="A257">
            <v>504127</v>
          </cell>
          <cell r="B257" t="str">
            <v>5.3 - Roads and Transportation</v>
          </cell>
        </row>
        <row r="258">
          <cell r="A258">
            <v>504128</v>
          </cell>
          <cell r="B258" t="str">
            <v>5.3 - Roads and Transportation</v>
          </cell>
        </row>
        <row r="259">
          <cell r="A259">
            <v>504130</v>
          </cell>
          <cell r="B259" t="str">
            <v>5.3 - Roads and Transportation</v>
          </cell>
        </row>
        <row r="260">
          <cell r="A260">
            <v>504133</v>
          </cell>
          <cell r="B260" t="str">
            <v>5.3 - Roads and Transportation</v>
          </cell>
        </row>
        <row r="261">
          <cell r="A261">
            <v>504135</v>
          </cell>
          <cell r="B261" t="str">
            <v>5.3 - Roads and Transportation</v>
          </cell>
        </row>
        <row r="262">
          <cell r="A262">
            <v>504142</v>
          </cell>
          <cell r="B262" t="str">
            <v>5.3 - Roads and Transportation</v>
          </cell>
        </row>
        <row r="263">
          <cell r="A263">
            <v>503096</v>
          </cell>
          <cell r="B263" t="str">
            <v>5.4 - Water and Sanitation</v>
          </cell>
        </row>
        <row r="264">
          <cell r="A264">
            <v>504080</v>
          </cell>
          <cell r="B264" t="str">
            <v>5.4 - Water and Sanitation</v>
          </cell>
        </row>
        <row r="265">
          <cell r="A265">
            <v>504095</v>
          </cell>
          <cell r="B265" t="str">
            <v>5.4 - Water and Sanitation</v>
          </cell>
        </row>
        <row r="266">
          <cell r="A266">
            <v>504168</v>
          </cell>
          <cell r="B266" t="str">
            <v>5.4 - Water and Sanitation</v>
          </cell>
        </row>
        <row r="267">
          <cell r="A267">
            <v>504169</v>
          </cell>
          <cell r="B267" t="str">
            <v>5.4 - Water and Sanitation</v>
          </cell>
        </row>
        <row r="268">
          <cell r="A268">
            <v>504172</v>
          </cell>
          <cell r="B268" t="str">
            <v>5.4 - Water and Sanitation</v>
          </cell>
        </row>
        <row r="269">
          <cell r="A269">
            <v>504175</v>
          </cell>
          <cell r="B269" t="str">
            <v>5.4 - Water and Sanitation</v>
          </cell>
        </row>
        <row r="270">
          <cell r="A270">
            <v>504202</v>
          </cell>
          <cell r="B270" t="str">
            <v>5.4 - Water and Sanitation</v>
          </cell>
        </row>
        <row r="271">
          <cell r="A271">
            <v>504786</v>
          </cell>
          <cell r="B271" t="str">
            <v>5.4 - Water and Sanitation</v>
          </cell>
        </row>
        <row r="272">
          <cell r="A272">
            <v>504787</v>
          </cell>
          <cell r="B272" t="str">
            <v>5.4 - Water and Sanitation</v>
          </cell>
        </row>
        <row r="273">
          <cell r="A273">
            <v>504788</v>
          </cell>
          <cell r="B273" t="str">
            <v>5.4 - Water and Sanitation</v>
          </cell>
        </row>
        <row r="274">
          <cell r="A274">
            <v>504789</v>
          </cell>
          <cell r="B274" t="str">
            <v>5.4 - Water and Sanitation</v>
          </cell>
        </row>
        <row r="275">
          <cell r="A275">
            <v>504207</v>
          </cell>
          <cell r="B275" t="str">
            <v>5.4 - Water and Sanitation</v>
          </cell>
        </row>
        <row r="276">
          <cell r="A276">
            <v>504788</v>
          </cell>
          <cell r="B276" t="str">
            <v>5.4 - Water and Sanitation</v>
          </cell>
        </row>
        <row r="277">
          <cell r="A277">
            <v>504203</v>
          </cell>
          <cell r="B277" t="str">
            <v>5.4 - Water and Sanitation</v>
          </cell>
        </row>
        <row r="278">
          <cell r="A278">
            <v>504205</v>
          </cell>
          <cell r="B278" t="str">
            <v>5.4 - Water and Sanitation</v>
          </cell>
        </row>
        <row r="279">
          <cell r="A279">
            <v>504785</v>
          </cell>
          <cell r="B279" t="str">
            <v>5.4 - Water and Sanitation</v>
          </cell>
        </row>
        <row r="280">
          <cell r="A280">
            <v>502100</v>
          </cell>
          <cell r="B280" t="str">
            <v xml:space="preserve">5.5 - General Manager: Infrastructure </v>
          </cell>
        </row>
        <row r="281">
          <cell r="A281">
            <v>603114</v>
          </cell>
          <cell r="B281" t="str">
            <v>6.1 - City Entities</v>
          </cell>
        </row>
        <row r="282">
          <cell r="A282">
            <v>604480</v>
          </cell>
          <cell r="B282" t="str">
            <v>6.1 - City Entities</v>
          </cell>
        </row>
        <row r="283">
          <cell r="A283">
            <v>604508</v>
          </cell>
          <cell r="B283" t="str">
            <v>6.1 - City Entities</v>
          </cell>
        </row>
        <row r="284">
          <cell r="A284">
            <v>604745</v>
          </cell>
          <cell r="B284" t="str">
            <v>6.1 - City Entities</v>
          </cell>
        </row>
        <row r="285">
          <cell r="A285">
            <v>604844</v>
          </cell>
          <cell r="B285" t="str">
            <v>6.1 - City Entities</v>
          </cell>
        </row>
        <row r="286">
          <cell r="A286">
            <v>604508</v>
          </cell>
          <cell r="B286" t="str">
            <v>6.1 - City Entities</v>
          </cell>
        </row>
        <row r="287">
          <cell r="A287">
            <v>604514</v>
          </cell>
          <cell r="B287" t="str">
            <v>6.1 - City Entities</v>
          </cell>
        </row>
        <row r="288">
          <cell r="A288">
            <v>604113</v>
          </cell>
          <cell r="B288" t="str">
            <v>6.1 - City Entities</v>
          </cell>
        </row>
        <row r="289">
          <cell r="A289">
            <v>604517</v>
          </cell>
          <cell r="B289" t="str">
            <v>6.1 - City Entities</v>
          </cell>
        </row>
        <row r="290">
          <cell r="A290">
            <v>604735</v>
          </cell>
          <cell r="B290" t="str">
            <v>6.1 - City Entities</v>
          </cell>
        </row>
        <row r="291">
          <cell r="A291">
            <v>603098</v>
          </cell>
          <cell r="B291" t="str">
            <v>6.2 - Development Services</v>
          </cell>
        </row>
        <row r="292">
          <cell r="A292">
            <v>604241</v>
          </cell>
          <cell r="B292" t="str">
            <v>6.2 - Development Services</v>
          </cell>
        </row>
        <row r="293">
          <cell r="A293">
            <v>604247</v>
          </cell>
          <cell r="B293" t="str">
            <v>6.2 - Development Services</v>
          </cell>
        </row>
        <row r="294">
          <cell r="A294">
            <v>604511</v>
          </cell>
          <cell r="B294" t="str">
            <v>6.2 - Development Services</v>
          </cell>
        </row>
        <row r="295">
          <cell r="A295">
            <v>604515</v>
          </cell>
          <cell r="B295" t="str">
            <v>6.2 - Development Services</v>
          </cell>
        </row>
        <row r="296">
          <cell r="A296">
            <v>604099</v>
          </cell>
          <cell r="B296" t="str">
            <v>6.3 - Human Settlement Development</v>
          </cell>
        </row>
        <row r="297">
          <cell r="A297">
            <v>604265</v>
          </cell>
          <cell r="B297" t="str">
            <v>6.3 - Human Settlement Development</v>
          </cell>
        </row>
        <row r="298">
          <cell r="A298">
            <v>604270</v>
          </cell>
          <cell r="B298" t="str">
            <v>6.3 - Human Settlement Development</v>
          </cell>
        </row>
        <row r="299">
          <cell r="A299">
            <v>604560</v>
          </cell>
          <cell r="B299" t="str">
            <v>6.3 - Human Settlement Development</v>
          </cell>
        </row>
        <row r="300">
          <cell r="A300">
            <v>604564</v>
          </cell>
          <cell r="B300" t="str">
            <v>6.3 - Human Settlement Development</v>
          </cell>
        </row>
        <row r="301">
          <cell r="A301">
            <v>604270</v>
          </cell>
          <cell r="B301" t="str">
            <v>6.3 - Human Settlement Development</v>
          </cell>
        </row>
        <row r="302">
          <cell r="A302">
            <v>604568</v>
          </cell>
          <cell r="B302" t="str">
            <v>6.3 - Human Settlement Development</v>
          </cell>
        </row>
        <row r="303">
          <cell r="A303">
            <v>604571</v>
          </cell>
          <cell r="B303" t="str">
            <v>6.3 - Human Settlement Development</v>
          </cell>
        </row>
        <row r="304">
          <cell r="A304">
            <v>604586</v>
          </cell>
          <cell r="B304" t="str">
            <v>6.3 - Human Settlement Development</v>
          </cell>
        </row>
        <row r="305">
          <cell r="A305">
            <v>604589</v>
          </cell>
          <cell r="B305" t="str">
            <v>6.3 - Human Settlement Development</v>
          </cell>
        </row>
        <row r="306">
          <cell r="A306">
            <v>604607</v>
          </cell>
          <cell r="B306" t="str">
            <v>6.3 - Human Settlement Development</v>
          </cell>
        </row>
        <row r="307">
          <cell r="A307">
            <v>604610</v>
          </cell>
          <cell r="B307" t="str">
            <v>6.3 - Human Settlement Development</v>
          </cell>
        </row>
        <row r="308">
          <cell r="A308">
            <v>604625</v>
          </cell>
          <cell r="B308" t="str">
            <v>6.3 - Human Settlement Development</v>
          </cell>
        </row>
        <row r="309">
          <cell r="A309">
            <v>604628</v>
          </cell>
          <cell r="B309" t="str">
            <v>6.3 - Human Settlement Development</v>
          </cell>
        </row>
        <row r="310">
          <cell r="A310">
            <v>604631</v>
          </cell>
          <cell r="B310" t="str">
            <v>6.3 - Human Settlement Development</v>
          </cell>
        </row>
        <row r="311">
          <cell r="A311">
            <v>604634</v>
          </cell>
          <cell r="B311" t="str">
            <v>6.3 - Human Settlement Development</v>
          </cell>
        </row>
        <row r="312">
          <cell r="A312">
            <v>604637</v>
          </cell>
          <cell r="B312" t="str">
            <v>6.3 - Human Settlement Development</v>
          </cell>
        </row>
        <row r="313">
          <cell r="A313">
            <v>604646</v>
          </cell>
          <cell r="B313" t="str">
            <v>6.3 - Human Settlement Development</v>
          </cell>
        </row>
        <row r="314">
          <cell r="A314">
            <v>604649</v>
          </cell>
          <cell r="B314" t="str">
            <v>6.3 - Human Settlement Development</v>
          </cell>
        </row>
        <row r="315">
          <cell r="A315">
            <v>604652</v>
          </cell>
          <cell r="B315" t="str">
            <v>6.3 - Human Settlement Development</v>
          </cell>
        </row>
        <row r="316">
          <cell r="A316">
            <v>604655</v>
          </cell>
          <cell r="B316" t="str">
            <v>6.3 - Human Settlement Development</v>
          </cell>
        </row>
        <row r="317">
          <cell r="A317">
            <v>604658</v>
          </cell>
          <cell r="B317" t="str">
            <v>6.3 - Human Settlement Development</v>
          </cell>
        </row>
        <row r="318">
          <cell r="A318">
            <v>604670</v>
          </cell>
          <cell r="B318" t="str">
            <v>6.3 - Human Settlement Development</v>
          </cell>
        </row>
        <row r="319">
          <cell r="A319">
            <v>604673</v>
          </cell>
          <cell r="B319" t="str">
            <v>6.3 - Human Settlement Development</v>
          </cell>
        </row>
        <row r="320">
          <cell r="A320">
            <v>604682</v>
          </cell>
          <cell r="B320" t="str">
            <v>6.3 - Human Settlement Development</v>
          </cell>
        </row>
        <row r="321">
          <cell r="A321">
            <v>604695</v>
          </cell>
          <cell r="B321" t="str">
            <v>6.3 - Human Settlement Development</v>
          </cell>
        </row>
        <row r="322">
          <cell r="A322">
            <v>604560</v>
          </cell>
          <cell r="B322" t="str">
            <v>6.3 - Human Settlement Development</v>
          </cell>
        </row>
        <row r="323">
          <cell r="A323">
            <v>604271</v>
          </cell>
          <cell r="B323" t="str">
            <v>6.3 - Human Settlement Development</v>
          </cell>
        </row>
        <row r="324">
          <cell r="A324">
            <v>604587</v>
          </cell>
          <cell r="B324" t="str">
            <v>6.3 - Human Settlement Development</v>
          </cell>
        </row>
        <row r="325">
          <cell r="A325">
            <v>604616</v>
          </cell>
          <cell r="B325" t="str">
            <v>6.3 - Human Settlement Development</v>
          </cell>
        </row>
        <row r="326">
          <cell r="A326">
            <v>604685</v>
          </cell>
          <cell r="B326" t="str">
            <v>6.3 - Human Settlement Development</v>
          </cell>
        </row>
        <row r="327">
          <cell r="A327">
            <v>604679</v>
          </cell>
          <cell r="B327" t="str">
            <v>6.3 - Human Settlement Development</v>
          </cell>
        </row>
        <row r="328">
          <cell r="A328">
            <v>603116</v>
          </cell>
          <cell r="B328" t="str">
            <v>6.4 - Town Planning</v>
          </cell>
        </row>
        <row r="329">
          <cell r="A329">
            <v>604101</v>
          </cell>
          <cell r="B329" t="str">
            <v>6.4 - Town Planning</v>
          </cell>
        </row>
        <row r="330">
          <cell r="A330">
            <v>604111</v>
          </cell>
          <cell r="B330" t="str">
            <v>6.4 - Town Planning</v>
          </cell>
        </row>
        <row r="331">
          <cell r="A331">
            <v>604115</v>
          </cell>
          <cell r="B331" t="str">
            <v>6.4 - Town Planning</v>
          </cell>
        </row>
        <row r="332">
          <cell r="A332">
            <v>604285</v>
          </cell>
          <cell r="B332" t="str">
            <v>6.4 - Town Planning</v>
          </cell>
        </row>
        <row r="333">
          <cell r="A333">
            <v>604347</v>
          </cell>
          <cell r="B333" t="str">
            <v>6.4 - Town Planning</v>
          </cell>
        </row>
        <row r="334">
          <cell r="A334">
            <v>604545</v>
          </cell>
          <cell r="B334" t="str">
            <v>6.4 - Town Planning</v>
          </cell>
        </row>
        <row r="335">
          <cell r="A335">
            <v>604546</v>
          </cell>
          <cell r="B335" t="str">
            <v>6.4 - Town Planning</v>
          </cell>
        </row>
        <row r="336">
          <cell r="A336">
            <v>604547</v>
          </cell>
          <cell r="B336" t="str">
            <v>6.4 - Town Planning</v>
          </cell>
        </row>
        <row r="337">
          <cell r="A337">
            <v>604548</v>
          </cell>
          <cell r="B337" t="str">
            <v>6.4 - Town Planning</v>
          </cell>
        </row>
        <row r="338">
          <cell r="A338">
            <v>604549</v>
          </cell>
          <cell r="B338" t="str">
            <v>6.4 - Town Planning</v>
          </cell>
        </row>
        <row r="339">
          <cell r="A339">
            <v>602097</v>
          </cell>
          <cell r="B339" t="str">
            <v>6.5 - General Manager: Sustainable Development and City Enterprises</v>
          </cell>
        </row>
        <row r="340">
          <cell r="A340">
            <v>404126</v>
          </cell>
          <cell r="B340" t="str">
            <v>3.3 - Recreation and Facilities</v>
          </cell>
        </row>
        <row r="341">
          <cell r="A341">
            <v>404127</v>
          </cell>
          <cell r="B341" t="str">
            <v>3.3 - Recreation and Facilities</v>
          </cell>
        </row>
        <row r="342">
          <cell r="A342">
            <v>404138</v>
          </cell>
          <cell r="B342" t="str">
            <v>3.3 - Recreation and Facilities</v>
          </cell>
        </row>
        <row r="343">
          <cell r="A343">
            <v>404140</v>
          </cell>
          <cell r="B343" t="str">
            <v>3.3 - Recreation and Facilities</v>
          </cell>
        </row>
        <row r="344">
          <cell r="A344">
            <v>300003</v>
          </cell>
          <cell r="B344" t="str">
            <v>6.1 - City Entities</v>
          </cell>
        </row>
        <row r="345">
          <cell r="A345">
            <v>300002</v>
          </cell>
          <cell r="B345" t="str">
            <v>6.1 - City Entities</v>
          </cell>
        </row>
        <row r="346">
          <cell r="A346">
            <v>300001</v>
          </cell>
          <cell r="B346" t="str">
            <v>6.1 - City Entities</v>
          </cell>
        </row>
        <row r="347">
          <cell r="A347">
            <v>304526</v>
          </cell>
          <cell r="B347" t="str">
            <v>6.1 - City Entities</v>
          </cell>
        </row>
        <row r="348">
          <cell r="A348">
            <v>300004</v>
          </cell>
          <cell r="B348" t="str">
            <v>6.1 - City Entities</v>
          </cell>
        </row>
        <row r="349">
          <cell r="A349">
            <v>300005</v>
          </cell>
          <cell r="B349" t="str">
            <v>6.1 - City Entities</v>
          </cell>
        </row>
        <row r="350">
          <cell r="A350">
            <v>404141</v>
          </cell>
          <cell r="B350" t="str">
            <v>3.3 - Recreation and Facilities</v>
          </cell>
        </row>
        <row r="351">
          <cell r="A351">
            <v>702100</v>
          </cell>
          <cell r="B351" t="str">
            <v>7.5 General Manager Electricity</v>
          </cell>
        </row>
        <row r="352">
          <cell r="A352">
            <v>703093</v>
          </cell>
          <cell r="B352" t="str">
            <v>7.1 Electricity planning</v>
          </cell>
        </row>
        <row r="353">
          <cell r="A353">
            <v>703098</v>
          </cell>
          <cell r="B353" t="str">
            <v>7.5 General Manager Electricity</v>
          </cell>
        </row>
        <row r="354">
          <cell r="A354">
            <v>704065</v>
          </cell>
          <cell r="B354" t="str">
            <v>7.4 Revenue Magement</v>
          </cell>
        </row>
        <row r="355">
          <cell r="A355">
            <v>704066</v>
          </cell>
          <cell r="B355" t="str">
            <v>7.4 Revenue Magement</v>
          </cell>
        </row>
        <row r="356">
          <cell r="A356">
            <v>704067</v>
          </cell>
          <cell r="B356" t="str">
            <v>7.3 Operations and Maintenance</v>
          </cell>
        </row>
        <row r="357">
          <cell r="A357">
            <v>704076</v>
          </cell>
          <cell r="B357" t="str">
            <v>7.4 Revenue Magement</v>
          </cell>
        </row>
        <row r="358">
          <cell r="A358">
            <v>704077</v>
          </cell>
          <cell r="B358" t="str">
            <v>7.3 Operations and Maintenance</v>
          </cell>
        </row>
        <row r="359">
          <cell r="A359">
            <v>704078</v>
          </cell>
          <cell r="B359" t="str">
            <v>7.3 Operations and Maintenance</v>
          </cell>
        </row>
        <row r="360">
          <cell r="A360">
            <v>704079</v>
          </cell>
          <cell r="B360" t="str">
            <v>7.3 Operations and Maintenance</v>
          </cell>
        </row>
        <row r="361">
          <cell r="A361">
            <v>704080</v>
          </cell>
          <cell r="B361" t="str">
            <v>7.3 Operations and Maintenance</v>
          </cell>
        </row>
        <row r="362">
          <cell r="A362">
            <v>704081</v>
          </cell>
          <cell r="B362" t="str">
            <v>7.3 Operations and Maintenance</v>
          </cell>
        </row>
        <row r="363">
          <cell r="A363">
            <v>704082</v>
          </cell>
          <cell r="B363" t="str">
            <v>7.3 Operations and Maintenance</v>
          </cell>
        </row>
        <row r="364">
          <cell r="A364">
            <v>704083</v>
          </cell>
          <cell r="B364" t="str">
            <v>7.3 Operations and Maintenance</v>
          </cell>
        </row>
        <row r="365">
          <cell r="A365">
            <v>704084</v>
          </cell>
          <cell r="B365" t="str">
            <v>7.3 Operations and Maintenance</v>
          </cell>
        </row>
        <row r="366">
          <cell r="A366">
            <v>704086</v>
          </cell>
          <cell r="B366" t="str">
            <v>7.3 Operations and Maintenance</v>
          </cell>
        </row>
        <row r="367">
          <cell r="A367">
            <v>704087</v>
          </cell>
          <cell r="B367" t="str">
            <v>7.4 Revenue Magement</v>
          </cell>
        </row>
        <row r="368">
          <cell r="A368">
            <v>704090</v>
          </cell>
          <cell r="B368" t="str">
            <v>7.4 Revenue Magement</v>
          </cell>
        </row>
        <row r="369">
          <cell r="A369">
            <v>702100</v>
          </cell>
          <cell r="B369" t="str">
            <v>7.5 General Manger Electricity</v>
          </cell>
        </row>
        <row r="370">
          <cell r="A370">
            <v>704090</v>
          </cell>
          <cell r="B370" t="str">
            <v>7.4 Revenue Magement</v>
          </cell>
        </row>
        <row r="371">
          <cell r="A371">
            <v>704087</v>
          </cell>
          <cell r="B371" t="str">
            <v>7.1 Electricity planning</v>
          </cell>
        </row>
        <row r="372">
          <cell r="A372">
            <v>704061</v>
          </cell>
          <cell r="B372" t="str">
            <v>7.1 Electricity planning</v>
          </cell>
        </row>
        <row r="373">
          <cell r="A373">
            <v>703098</v>
          </cell>
          <cell r="B373" t="str">
            <v>7.4 Revenue Magement</v>
          </cell>
        </row>
        <row r="374">
          <cell r="A374">
            <v>704084</v>
          </cell>
          <cell r="B374" t="str">
            <v>7.3 Operations and Maintenance</v>
          </cell>
        </row>
        <row r="375">
          <cell r="A375">
            <v>704083</v>
          </cell>
          <cell r="B375" t="str">
            <v>7.3 Operations and Maintenance</v>
          </cell>
        </row>
        <row r="376">
          <cell r="A376">
            <v>702100</v>
          </cell>
          <cell r="B376" t="str">
            <v>7.5 General Manger Electricity</v>
          </cell>
        </row>
        <row r="377">
          <cell r="A377">
            <v>704076</v>
          </cell>
          <cell r="B377" t="str">
            <v>7.4 Revenue Magement</v>
          </cell>
        </row>
        <row r="378">
          <cell r="A378">
            <v>704067</v>
          </cell>
          <cell r="B378" t="str">
            <v>7.3 Operations and Maintenance</v>
          </cell>
        </row>
        <row r="379">
          <cell r="A379">
            <v>704065</v>
          </cell>
          <cell r="B379" t="str">
            <v>7.4 Revenue Magement</v>
          </cell>
        </row>
        <row r="380">
          <cell r="A380">
            <v>704066</v>
          </cell>
          <cell r="B380" t="str">
            <v>7.4 Revenue Magement</v>
          </cell>
        </row>
        <row r="381">
          <cell r="A381">
            <v>704081</v>
          </cell>
          <cell r="B381" t="str">
            <v>7.3 Operations and Maintenance</v>
          </cell>
        </row>
        <row r="382">
          <cell r="A382">
            <v>704086</v>
          </cell>
          <cell r="B382" t="str">
            <v>7.3 Operations and Maintenance</v>
          </cell>
        </row>
        <row r="383">
          <cell r="A383">
            <v>704079</v>
          </cell>
          <cell r="B383" t="str">
            <v>7.3 Operations and Maintenance</v>
          </cell>
        </row>
        <row r="384">
          <cell r="A384">
            <v>704078</v>
          </cell>
          <cell r="B384" t="str">
            <v>7.3 Operations and Maintenance</v>
          </cell>
        </row>
        <row r="385">
          <cell r="A385">
            <v>704077</v>
          </cell>
          <cell r="B385" t="str">
            <v>7.3 Operations and Maintenance</v>
          </cell>
        </row>
        <row r="386">
          <cell r="A386">
            <v>704082</v>
          </cell>
          <cell r="B386" t="str">
            <v>7.3 Operations and Maintenance</v>
          </cell>
        </row>
        <row r="387">
          <cell r="A387">
            <v>702100</v>
          </cell>
          <cell r="B387" t="str">
            <v>7.5 General Manager Electricity</v>
          </cell>
        </row>
        <row r="388">
          <cell r="A388">
            <v>702100</v>
          </cell>
          <cell r="B388" t="str">
            <v>7.5 General Manger Electricity</v>
          </cell>
        </row>
        <row r="389">
          <cell r="A389">
            <v>503092</v>
          </cell>
          <cell r="B389" t="str">
            <v>5.2 - Project Management Office</v>
          </cell>
        </row>
        <row r="390">
          <cell r="A390">
            <v>504715</v>
          </cell>
          <cell r="B390" t="str">
            <v>7.3 Operations and Maintenance</v>
          </cell>
        </row>
        <row r="391">
          <cell r="A391">
            <v>704062</v>
          </cell>
          <cell r="B391" t="str">
            <v>7.1 Electricity planning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1"/>
      <sheetName val="Sheet6"/>
      <sheetName val="KPA SUMMARY"/>
      <sheetName val="Sheet2"/>
      <sheetName val="cds strategies 16 17"/>
      <sheetName val="kpa's"/>
      <sheetName val="INDEX"/>
      <sheetName val="IDP REFERENCE"/>
      <sheetName val="NKPA"/>
      <sheetName val="b2b pillars "/>
      <sheetName val="DROP DOWN KEY"/>
      <sheetName val="Sheet 4"/>
      <sheetName val="cds strategies 17 18"/>
    </sheetNames>
    <sheetDataSet>
      <sheetData sheetId="0" refreshError="1"/>
      <sheetData sheetId="1" refreshError="1"/>
      <sheetData sheetId="2" refreshError="1">
        <row r="15">
          <cell r="B15" t="str">
            <v>Budget Year 2011/12</v>
          </cell>
        </row>
        <row r="30">
          <cell r="B30" t="str">
            <v>Description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a's"/>
      <sheetName val="Sheet1"/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6"/>
      <sheetName val="KPA SUMMARY"/>
      <sheetName val="Sheet2"/>
      <sheetName val="cds strategies 16 17"/>
      <sheetName val="INDEX"/>
      <sheetName val="IDP REFERENCE"/>
      <sheetName val="NKPA"/>
      <sheetName val="b2b pillars "/>
      <sheetName val="DROP DOWN KEY"/>
      <sheetName val="Sheet 4"/>
      <sheetName val="cds strategies 17 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B15" t="str">
            <v>Budget Year 2011/12</v>
          </cell>
        </row>
        <row r="30">
          <cell r="B30" t="str">
            <v>Description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1DB8-8C41-4E9F-A410-B78342C7E425}">
  <sheetPr>
    <tabColor rgb="FF00B0F0"/>
    <pageSetUpPr fitToPage="1"/>
  </sheetPr>
  <dimension ref="A1:J37"/>
  <sheetViews>
    <sheetView view="pageBreakPreview" zoomScale="60" zoomScaleNormal="100" workbookViewId="0">
      <selection sqref="A1:XFD1048576"/>
    </sheetView>
  </sheetViews>
  <sheetFormatPr defaultRowHeight="14.4" x14ac:dyDescent="0.3"/>
  <sheetData>
    <row r="1" spans="1:10" ht="15.6" x14ac:dyDescent="0.3">
      <c r="A1" s="135" t="s">
        <v>576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5.6" x14ac:dyDescent="0.3">
      <c r="A2" s="135" t="s">
        <v>578</v>
      </c>
      <c r="B2" s="135"/>
      <c r="C2" s="135"/>
      <c r="D2" s="135"/>
      <c r="E2" s="135"/>
      <c r="F2" s="135"/>
      <c r="G2" s="135"/>
      <c r="H2" s="135"/>
      <c r="I2" s="135"/>
      <c r="J2" s="135"/>
    </row>
    <row r="4" spans="1:10" ht="15.6" x14ac:dyDescent="0.3">
      <c r="A4" s="135" t="s">
        <v>577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0" x14ac:dyDescent="0.3">
      <c r="A5" s="136" t="e" vm="1">
        <v>#VALUE!</v>
      </c>
      <c r="B5" s="136"/>
      <c r="C5" s="136"/>
      <c r="D5" s="136"/>
      <c r="E5" s="136"/>
      <c r="F5" s="136"/>
      <c r="G5" s="136"/>
      <c r="H5" s="136"/>
      <c r="I5" s="136"/>
      <c r="J5" s="136"/>
    </row>
    <row r="6" spans="1:10" x14ac:dyDescent="0.3">
      <c r="A6" s="136"/>
      <c r="B6" s="136"/>
      <c r="C6" s="136"/>
      <c r="D6" s="136"/>
      <c r="E6" s="136"/>
      <c r="F6" s="136"/>
      <c r="G6" s="136"/>
      <c r="H6" s="136"/>
      <c r="I6" s="136"/>
      <c r="J6" s="136"/>
    </row>
    <row r="7" spans="1:10" x14ac:dyDescent="0.3">
      <c r="A7" s="136"/>
      <c r="B7" s="136"/>
      <c r="C7" s="136"/>
      <c r="D7" s="136"/>
      <c r="E7" s="136"/>
      <c r="F7" s="136"/>
      <c r="G7" s="136"/>
      <c r="H7" s="136"/>
      <c r="I7" s="136"/>
      <c r="J7" s="136"/>
    </row>
    <row r="8" spans="1:10" x14ac:dyDescent="0.3">
      <c r="A8" s="136"/>
      <c r="B8" s="136"/>
      <c r="C8" s="136"/>
      <c r="D8" s="136"/>
      <c r="E8" s="136"/>
      <c r="F8" s="136"/>
      <c r="G8" s="136"/>
      <c r="H8" s="136"/>
      <c r="I8" s="136"/>
      <c r="J8" s="136"/>
    </row>
    <row r="9" spans="1:10" x14ac:dyDescent="0.3">
      <c r="A9" s="136"/>
      <c r="B9" s="136"/>
      <c r="C9" s="136"/>
      <c r="D9" s="136"/>
      <c r="E9" s="136"/>
      <c r="F9" s="136"/>
      <c r="G9" s="136"/>
      <c r="H9" s="136"/>
      <c r="I9" s="136"/>
      <c r="J9" s="136"/>
    </row>
    <row r="10" spans="1:10" x14ac:dyDescent="0.3">
      <c r="A10" s="136"/>
      <c r="B10" s="136"/>
      <c r="C10" s="136"/>
      <c r="D10" s="136"/>
      <c r="E10" s="136"/>
      <c r="F10" s="136"/>
      <c r="G10" s="136"/>
      <c r="H10" s="136"/>
      <c r="I10" s="136"/>
      <c r="J10" s="136"/>
    </row>
    <row r="11" spans="1:10" x14ac:dyDescent="0.3">
      <c r="A11" s="136"/>
      <c r="B11" s="136"/>
      <c r="C11" s="136"/>
      <c r="D11" s="136"/>
      <c r="E11" s="136"/>
      <c r="F11" s="136"/>
      <c r="G11" s="136"/>
      <c r="H11" s="136"/>
      <c r="I11" s="136"/>
      <c r="J11" s="136"/>
    </row>
    <row r="12" spans="1:10" x14ac:dyDescent="0.3">
      <c r="A12" s="136"/>
      <c r="B12" s="136"/>
      <c r="C12" s="136"/>
      <c r="D12" s="136"/>
      <c r="E12" s="136"/>
      <c r="F12" s="136"/>
      <c r="G12" s="136"/>
      <c r="H12" s="136"/>
      <c r="I12" s="136"/>
      <c r="J12" s="136"/>
    </row>
    <row r="13" spans="1:10" x14ac:dyDescent="0.3">
      <c r="A13" s="136"/>
      <c r="B13" s="136"/>
      <c r="C13" s="136"/>
      <c r="D13" s="136"/>
      <c r="E13" s="136"/>
      <c r="F13" s="136"/>
      <c r="G13" s="136"/>
      <c r="H13" s="136"/>
      <c r="I13" s="136"/>
      <c r="J13" s="136"/>
    </row>
    <row r="14" spans="1:10" x14ac:dyDescent="0.3">
      <c r="A14" s="136"/>
      <c r="B14" s="136"/>
      <c r="C14" s="136"/>
      <c r="D14" s="136"/>
      <c r="E14" s="136"/>
      <c r="F14" s="136"/>
      <c r="G14" s="136"/>
      <c r="H14" s="136"/>
      <c r="I14" s="136"/>
      <c r="J14" s="136"/>
    </row>
    <row r="15" spans="1:10" x14ac:dyDescent="0.3">
      <c r="A15" s="136"/>
      <c r="B15" s="136"/>
      <c r="C15" s="136"/>
      <c r="D15" s="136"/>
      <c r="E15" s="136"/>
      <c r="F15" s="136"/>
      <c r="G15" s="136"/>
      <c r="H15" s="136"/>
      <c r="I15" s="136"/>
      <c r="J15" s="136"/>
    </row>
    <row r="16" spans="1:10" x14ac:dyDescent="0.3">
      <c r="A16" s="136"/>
      <c r="B16" s="136"/>
      <c r="C16" s="136"/>
      <c r="D16" s="136"/>
      <c r="E16" s="136"/>
      <c r="F16" s="136"/>
      <c r="G16" s="136"/>
      <c r="H16" s="136"/>
      <c r="I16" s="136"/>
      <c r="J16" s="136"/>
    </row>
    <row r="17" spans="1:10" x14ac:dyDescent="0.3">
      <c r="A17" s="136"/>
      <c r="B17" s="136"/>
      <c r="C17" s="136"/>
      <c r="D17" s="136"/>
      <c r="E17" s="136"/>
      <c r="F17" s="136"/>
      <c r="G17" s="136"/>
      <c r="H17" s="136"/>
      <c r="I17" s="136"/>
      <c r="J17" s="136"/>
    </row>
    <row r="18" spans="1:10" x14ac:dyDescent="0.3">
      <c r="A18" s="136"/>
      <c r="B18" s="136"/>
      <c r="C18" s="136"/>
      <c r="D18" s="136"/>
      <c r="E18" s="136"/>
      <c r="F18" s="136"/>
      <c r="G18" s="136"/>
      <c r="H18" s="136"/>
      <c r="I18" s="136"/>
      <c r="J18" s="136"/>
    </row>
    <row r="19" spans="1:10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</row>
    <row r="20" spans="1:10" x14ac:dyDescent="0.3">
      <c r="A20" s="136"/>
      <c r="B20" s="136"/>
      <c r="C20" s="136"/>
      <c r="D20" s="136"/>
      <c r="E20" s="136"/>
      <c r="F20" s="136"/>
      <c r="G20" s="136"/>
      <c r="H20" s="136"/>
      <c r="I20" s="136"/>
      <c r="J20" s="136"/>
    </row>
    <row r="21" spans="1:10" x14ac:dyDescent="0.3">
      <c r="A21" s="136"/>
      <c r="B21" s="136"/>
      <c r="C21" s="136"/>
      <c r="D21" s="136"/>
      <c r="E21" s="136"/>
      <c r="F21" s="136"/>
      <c r="G21" s="136"/>
      <c r="H21" s="136"/>
      <c r="I21" s="136"/>
      <c r="J21" s="136"/>
    </row>
    <row r="22" spans="1:10" x14ac:dyDescent="0.3">
      <c r="A22" s="136"/>
      <c r="B22" s="136"/>
      <c r="C22" s="136"/>
      <c r="D22" s="136"/>
      <c r="E22" s="136"/>
      <c r="F22" s="136"/>
      <c r="G22" s="136"/>
      <c r="H22" s="136"/>
      <c r="I22" s="136"/>
      <c r="J22" s="136"/>
    </row>
    <row r="23" spans="1:10" x14ac:dyDescent="0.3">
      <c r="A23" s="136"/>
      <c r="B23" s="136"/>
      <c r="C23" s="136"/>
      <c r="D23" s="136"/>
      <c r="E23" s="136"/>
      <c r="F23" s="136"/>
      <c r="G23" s="136"/>
      <c r="H23" s="136"/>
      <c r="I23" s="136"/>
      <c r="J23" s="136"/>
    </row>
    <row r="24" spans="1:10" x14ac:dyDescent="0.3">
      <c r="A24" s="136"/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0" x14ac:dyDescent="0.3">
      <c r="A25" s="136"/>
      <c r="B25" s="136"/>
      <c r="C25" s="136"/>
      <c r="D25" s="136"/>
      <c r="E25" s="136"/>
      <c r="F25" s="136"/>
      <c r="G25" s="136"/>
      <c r="H25" s="136"/>
      <c r="I25" s="136"/>
      <c r="J25" s="136"/>
    </row>
    <row r="26" spans="1:10" x14ac:dyDescent="0.3">
      <c r="A26" s="136"/>
      <c r="B26" s="136"/>
      <c r="C26" s="136"/>
      <c r="D26" s="136"/>
      <c r="E26" s="136"/>
      <c r="F26" s="136"/>
      <c r="G26" s="136"/>
      <c r="H26" s="136"/>
      <c r="I26" s="136"/>
      <c r="J26" s="136"/>
    </row>
    <row r="27" spans="1:10" x14ac:dyDescent="0.3">
      <c r="A27" s="136"/>
      <c r="B27" s="136"/>
      <c r="C27" s="136"/>
      <c r="D27" s="136"/>
      <c r="E27" s="136"/>
      <c r="F27" s="136"/>
      <c r="G27" s="136"/>
      <c r="H27" s="136"/>
      <c r="I27" s="136"/>
      <c r="J27" s="136"/>
    </row>
    <row r="28" spans="1:10" x14ac:dyDescent="0.3">
      <c r="A28" s="136"/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10" x14ac:dyDescent="0.3">
      <c r="A29" s="136"/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0" x14ac:dyDescent="0.3">
      <c r="A30" s="136"/>
      <c r="B30" s="136"/>
      <c r="C30" s="136"/>
      <c r="D30" s="136"/>
      <c r="E30" s="136"/>
      <c r="F30" s="136"/>
      <c r="G30" s="136"/>
      <c r="H30" s="136"/>
      <c r="I30" s="136"/>
      <c r="J30" s="136"/>
    </row>
    <row r="31" spans="1:10" x14ac:dyDescent="0.3">
      <c r="A31" s="136"/>
      <c r="B31" s="136"/>
      <c r="C31" s="136"/>
      <c r="D31" s="136"/>
      <c r="E31" s="136"/>
      <c r="F31" s="136"/>
      <c r="G31" s="136"/>
      <c r="H31" s="136"/>
      <c r="I31" s="136"/>
      <c r="J31" s="136"/>
    </row>
    <row r="32" spans="1:10" x14ac:dyDescent="0.3">
      <c r="A32" s="136"/>
      <c r="B32" s="136"/>
      <c r="C32" s="136"/>
      <c r="D32" s="136"/>
      <c r="E32" s="136"/>
      <c r="F32" s="136"/>
      <c r="G32" s="136"/>
      <c r="H32" s="136"/>
      <c r="I32" s="136"/>
      <c r="J32" s="136"/>
    </row>
    <row r="33" spans="1:10" x14ac:dyDescent="0.3">
      <c r="A33" s="136"/>
      <c r="B33" s="136"/>
      <c r="C33" s="136"/>
      <c r="D33" s="136"/>
      <c r="E33" s="136"/>
      <c r="F33" s="136"/>
      <c r="G33" s="136"/>
      <c r="H33" s="136"/>
      <c r="I33" s="136"/>
      <c r="J33" s="136"/>
    </row>
    <row r="34" spans="1:10" x14ac:dyDescent="0.3">
      <c r="B34" s="137" t="s">
        <v>593</v>
      </c>
      <c r="C34" s="138"/>
      <c r="D34" s="138"/>
      <c r="E34" s="138"/>
      <c r="F34" s="138"/>
      <c r="G34" s="138"/>
      <c r="H34" s="138"/>
      <c r="I34" s="139"/>
    </row>
    <row r="35" spans="1:10" x14ac:dyDescent="0.3">
      <c r="B35" s="140"/>
      <c r="C35" s="141"/>
      <c r="D35" s="141"/>
      <c r="E35" s="141"/>
      <c r="F35" s="141"/>
      <c r="G35" s="141"/>
      <c r="H35" s="141"/>
      <c r="I35" s="142"/>
    </row>
    <row r="36" spans="1:10" x14ac:dyDescent="0.3">
      <c r="B36" s="140"/>
      <c r="C36" s="141"/>
      <c r="D36" s="141"/>
      <c r="E36" s="141"/>
      <c r="F36" s="141"/>
      <c r="G36" s="141"/>
      <c r="H36" s="141"/>
      <c r="I36" s="142"/>
    </row>
    <row r="37" spans="1:10" x14ac:dyDescent="0.3">
      <c r="B37" s="143"/>
      <c r="C37" s="144"/>
      <c r="D37" s="144"/>
      <c r="E37" s="144"/>
      <c r="F37" s="144"/>
      <c r="G37" s="144"/>
      <c r="H37" s="144"/>
      <c r="I37" s="145"/>
    </row>
  </sheetData>
  <mergeCells count="5">
    <mergeCell ref="A1:J1"/>
    <mergeCell ref="A2:J2"/>
    <mergeCell ref="A4:J4"/>
    <mergeCell ref="A5:J33"/>
    <mergeCell ref="B34:I37"/>
  </mergeCells>
  <pageMargins left="0.70866141732283461" right="0.70866141732283461" top="0.74803149606299213" bottom="0.74803149606299213" header="0.31496062992125984" footer="0.31496062992125984"/>
  <pageSetup paperSize="9"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8E7B-B62F-49F4-9F8D-7A46C39863F7}">
  <sheetPr>
    <pageSetUpPr fitToPage="1"/>
  </sheetPr>
  <dimension ref="A1:W23"/>
  <sheetViews>
    <sheetView tabSelected="1" view="pageBreakPreview" topLeftCell="B19" zoomScale="40" zoomScaleNormal="90" zoomScaleSheetLayoutView="40" workbookViewId="0">
      <selection activeCell="J9" sqref="J9"/>
    </sheetView>
  </sheetViews>
  <sheetFormatPr defaultColWidth="9.109375" defaultRowHeight="25.8" x14ac:dyDescent="0.5"/>
  <cols>
    <col min="1" max="1" width="21.88671875" style="75" hidden="1" customWidth="1"/>
    <col min="2" max="2" width="22.21875" style="75" customWidth="1"/>
    <col min="3" max="3" width="27.33203125" style="75" customWidth="1"/>
    <col min="4" max="4" width="30.77734375" style="75" hidden="1" customWidth="1"/>
    <col min="5" max="5" width="30.6640625" style="75" hidden="1" customWidth="1"/>
    <col min="6" max="6" width="38.33203125" style="75" hidden="1" customWidth="1"/>
    <col min="7" max="7" width="47.21875" style="75" hidden="1" customWidth="1"/>
    <col min="8" max="8" width="25.77734375" style="75" hidden="1" customWidth="1"/>
    <col min="9" max="9" width="39.5546875" style="75" customWidth="1"/>
    <col min="10" max="10" width="44.21875" style="97" customWidth="1"/>
    <col min="11" max="11" width="24.5546875" style="75" customWidth="1"/>
    <col min="12" max="12" width="38.6640625" style="75" customWidth="1"/>
    <col min="13" max="13" width="31.33203125" style="75" hidden="1" customWidth="1"/>
    <col min="14" max="14" width="32" style="75" hidden="1" customWidth="1"/>
    <col min="15" max="15" width="60.6640625" style="75" hidden="1" customWidth="1"/>
    <col min="16" max="16" width="0.44140625" style="75" customWidth="1"/>
    <col min="17" max="17" width="32.21875" style="75" customWidth="1"/>
    <col min="18" max="18" width="30.109375" style="75" customWidth="1"/>
    <col min="19" max="19" width="40.6640625" style="75" customWidth="1"/>
    <col min="20" max="20" width="36" style="75" customWidth="1"/>
    <col min="21" max="16384" width="9.109375" style="75"/>
  </cols>
  <sheetData>
    <row r="1" spans="1:22" x14ac:dyDescent="0.5">
      <c r="B1" s="46"/>
      <c r="C1" s="46"/>
      <c r="D1" s="46"/>
      <c r="E1" s="46"/>
      <c r="F1" s="46"/>
      <c r="G1" s="46"/>
      <c r="H1" s="46"/>
      <c r="I1" s="46"/>
      <c r="J1" s="8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2" ht="38.25" customHeight="1" x14ac:dyDescent="0.5">
      <c r="A2" s="156" t="s">
        <v>506</v>
      </c>
      <c r="B2" s="181" t="s">
        <v>0</v>
      </c>
      <c r="C2" s="181" t="s">
        <v>1</v>
      </c>
      <c r="D2" s="156" t="s">
        <v>691</v>
      </c>
      <c r="E2" s="156" t="s">
        <v>2</v>
      </c>
      <c r="F2" s="156" t="s">
        <v>3</v>
      </c>
      <c r="G2" s="156" t="s">
        <v>4</v>
      </c>
      <c r="H2" s="156" t="s">
        <v>507</v>
      </c>
      <c r="I2" s="181" t="s">
        <v>5</v>
      </c>
      <c r="J2" s="186" t="s">
        <v>6</v>
      </c>
      <c r="K2" s="181" t="s">
        <v>7</v>
      </c>
      <c r="L2" s="186" t="s">
        <v>8</v>
      </c>
      <c r="M2" s="188" t="s">
        <v>9</v>
      </c>
      <c r="N2" s="188" t="s">
        <v>10</v>
      </c>
      <c r="O2" s="189" t="s">
        <v>11</v>
      </c>
      <c r="P2" s="189" t="s">
        <v>12</v>
      </c>
      <c r="Q2" s="189" t="s">
        <v>13</v>
      </c>
      <c r="R2" s="189" t="s">
        <v>14</v>
      </c>
      <c r="S2" s="185" t="s">
        <v>15</v>
      </c>
      <c r="T2" s="185" t="s">
        <v>16</v>
      </c>
    </row>
    <row r="3" spans="1:22" ht="42" customHeight="1" x14ac:dyDescent="0.5">
      <c r="A3" s="157"/>
      <c r="B3" s="181"/>
      <c r="C3" s="181"/>
      <c r="D3" s="157"/>
      <c r="E3" s="157"/>
      <c r="F3" s="157"/>
      <c r="G3" s="157"/>
      <c r="H3" s="157"/>
      <c r="I3" s="181"/>
      <c r="J3" s="186"/>
      <c r="K3" s="181"/>
      <c r="L3" s="186"/>
      <c r="M3" s="188"/>
      <c r="N3" s="188"/>
      <c r="O3" s="189"/>
      <c r="P3" s="189"/>
      <c r="Q3" s="189"/>
      <c r="R3" s="189"/>
      <c r="S3" s="185"/>
      <c r="T3" s="185"/>
    </row>
    <row r="4" spans="1:22" ht="174" customHeight="1" x14ac:dyDescent="0.5">
      <c r="A4" s="158"/>
      <c r="B4" s="183"/>
      <c r="C4" s="183"/>
      <c r="D4" s="158"/>
      <c r="E4" s="158"/>
      <c r="F4" s="158"/>
      <c r="G4" s="158"/>
      <c r="H4" s="158"/>
      <c r="I4" s="183"/>
      <c r="J4" s="187"/>
      <c r="K4" s="183"/>
      <c r="L4" s="186"/>
      <c r="M4" s="188"/>
      <c r="N4" s="188"/>
      <c r="O4" s="189"/>
      <c r="P4" s="189"/>
      <c r="Q4" s="189"/>
      <c r="R4" s="189"/>
      <c r="S4" s="185"/>
      <c r="T4" s="185"/>
    </row>
    <row r="5" spans="1:22" ht="130.19999999999999" customHeight="1" x14ac:dyDescent="0.5">
      <c r="A5" s="172" t="s">
        <v>854</v>
      </c>
      <c r="B5" s="72" t="s">
        <v>56</v>
      </c>
      <c r="C5" s="183" t="s">
        <v>57</v>
      </c>
      <c r="D5" s="148" t="s">
        <v>905</v>
      </c>
      <c r="E5" s="71" t="s">
        <v>19</v>
      </c>
      <c r="F5" s="71" t="s">
        <v>58</v>
      </c>
      <c r="G5" s="71" t="s">
        <v>59</v>
      </c>
      <c r="H5" s="69" t="s">
        <v>896</v>
      </c>
      <c r="I5" s="84" t="s">
        <v>772</v>
      </c>
      <c r="J5" s="84" t="s">
        <v>773</v>
      </c>
      <c r="K5" s="84" t="s">
        <v>75</v>
      </c>
      <c r="L5" s="84" t="s">
        <v>620</v>
      </c>
      <c r="M5" s="84"/>
      <c r="N5" s="84"/>
      <c r="O5" s="85" t="s">
        <v>27</v>
      </c>
      <c r="P5" s="85" t="s">
        <v>27</v>
      </c>
      <c r="Q5" s="85" t="s">
        <v>27</v>
      </c>
      <c r="R5" s="84" t="s">
        <v>619</v>
      </c>
      <c r="S5" s="84" t="s">
        <v>781</v>
      </c>
      <c r="T5" s="60" t="s">
        <v>627</v>
      </c>
    </row>
    <row r="6" spans="1:22" s="80" customFormat="1" ht="185.4" customHeight="1" x14ac:dyDescent="0.5">
      <c r="A6" s="173"/>
      <c r="B6" s="72" t="s">
        <v>61</v>
      </c>
      <c r="C6" s="183"/>
      <c r="D6" s="149"/>
      <c r="E6" s="172" t="s">
        <v>62</v>
      </c>
      <c r="F6" s="61" t="s">
        <v>63</v>
      </c>
      <c r="G6" s="61" t="s">
        <v>853</v>
      </c>
      <c r="H6" s="60" t="s">
        <v>821</v>
      </c>
      <c r="I6" s="47" t="s">
        <v>775</v>
      </c>
      <c r="J6" s="52" t="s">
        <v>774</v>
      </c>
      <c r="K6" s="47" t="s">
        <v>24</v>
      </c>
      <c r="L6" s="47" t="s">
        <v>27</v>
      </c>
      <c r="M6" s="47"/>
      <c r="N6" s="47"/>
      <c r="O6" s="60">
        <v>250</v>
      </c>
      <c r="P6" s="60">
        <v>500</v>
      </c>
      <c r="Q6" s="60">
        <v>750</v>
      </c>
      <c r="R6" s="60">
        <v>1000</v>
      </c>
      <c r="S6" s="86" t="s">
        <v>780</v>
      </c>
      <c r="T6" s="60" t="s">
        <v>627</v>
      </c>
    </row>
    <row r="7" spans="1:22" ht="156" customHeight="1" x14ac:dyDescent="0.5">
      <c r="A7" s="173"/>
      <c r="B7" s="72" t="s">
        <v>64</v>
      </c>
      <c r="C7" s="183"/>
      <c r="D7" s="149"/>
      <c r="E7" s="173"/>
      <c r="F7" s="172" t="s">
        <v>65</v>
      </c>
      <c r="G7" s="172" t="s">
        <v>66</v>
      </c>
      <c r="H7" s="60" t="s">
        <v>821</v>
      </c>
      <c r="I7" s="47" t="s">
        <v>776</v>
      </c>
      <c r="J7" s="60" t="s">
        <v>67</v>
      </c>
      <c r="K7" s="52" t="s">
        <v>24</v>
      </c>
      <c r="L7" s="52" t="s">
        <v>27</v>
      </c>
      <c r="M7" s="52"/>
      <c r="N7" s="52"/>
      <c r="O7" s="60">
        <v>180</v>
      </c>
      <c r="P7" s="60">
        <v>360</v>
      </c>
      <c r="Q7" s="60">
        <v>540</v>
      </c>
      <c r="R7" s="60">
        <v>720</v>
      </c>
      <c r="S7" s="86" t="s">
        <v>779</v>
      </c>
      <c r="T7" s="60" t="s">
        <v>627</v>
      </c>
    </row>
    <row r="8" spans="1:22" ht="175.2" customHeight="1" x14ac:dyDescent="0.5">
      <c r="A8" s="174"/>
      <c r="B8" s="72" t="s">
        <v>68</v>
      </c>
      <c r="C8" s="183"/>
      <c r="D8" s="149"/>
      <c r="E8" s="173"/>
      <c r="F8" s="173"/>
      <c r="G8" s="174"/>
      <c r="H8" s="60" t="s">
        <v>821</v>
      </c>
      <c r="I8" s="47" t="s">
        <v>777</v>
      </c>
      <c r="J8" s="60" t="s">
        <v>850</v>
      </c>
      <c r="K8" s="52" t="s">
        <v>24</v>
      </c>
      <c r="L8" s="52" t="s">
        <v>27</v>
      </c>
      <c r="M8" s="52"/>
      <c r="N8" s="52"/>
      <c r="O8" s="60">
        <v>225</v>
      </c>
      <c r="P8" s="60">
        <v>450</v>
      </c>
      <c r="Q8" s="60">
        <v>675</v>
      </c>
      <c r="R8" s="60">
        <v>900</v>
      </c>
      <c r="S8" s="86" t="s">
        <v>778</v>
      </c>
      <c r="T8" s="60" t="s">
        <v>627</v>
      </c>
    </row>
    <row r="9" spans="1:22" ht="195" customHeight="1" x14ac:dyDescent="0.5">
      <c r="A9" s="61" t="s">
        <v>855</v>
      </c>
      <c r="B9" s="72" t="s">
        <v>69</v>
      </c>
      <c r="C9" s="183"/>
      <c r="D9" s="149"/>
      <c r="E9" s="173"/>
      <c r="F9" s="174"/>
      <c r="G9" s="61" t="s">
        <v>70</v>
      </c>
      <c r="H9" s="60" t="s">
        <v>820</v>
      </c>
      <c r="I9" s="52" t="s">
        <v>746</v>
      </c>
      <c r="J9" s="52" t="s">
        <v>71</v>
      </c>
      <c r="K9" s="52" t="s">
        <v>24</v>
      </c>
      <c r="L9" s="55" t="s">
        <v>621</v>
      </c>
      <c r="M9" s="52"/>
      <c r="N9" s="52"/>
      <c r="O9" s="52" t="s">
        <v>27</v>
      </c>
      <c r="P9" s="52" t="s">
        <v>27</v>
      </c>
      <c r="Q9" s="52" t="s">
        <v>27</v>
      </c>
      <c r="R9" s="52">
        <v>5</v>
      </c>
      <c r="S9" s="52" t="s">
        <v>913</v>
      </c>
      <c r="T9" s="60" t="s">
        <v>628</v>
      </c>
    </row>
    <row r="10" spans="1:22" ht="175.8" customHeight="1" x14ac:dyDescent="0.5">
      <c r="A10" s="172" t="s">
        <v>854</v>
      </c>
      <c r="B10" s="72" t="s">
        <v>72</v>
      </c>
      <c r="C10" s="183"/>
      <c r="D10" s="149"/>
      <c r="E10" s="173"/>
      <c r="F10" s="61" t="s">
        <v>73</v>
      </c>
      <c r="G10" s="61" t="s">
        <v>74</v>
      </c>
      <c r="H10" s="60" t="s">
        <v>821</v>
      </c>
      <c r="I10" s="47" t="s">
        <v>783</v>
      </c>
      <c r="J10" s="55" t="s">
        <v>889</v>
      </c>
      <c r="K10" s="47" t="s">
        <v>75</v>
      </c>
      <c r="L10" s="87" t="s">
        <v>622</v>
      </c>
      <c r="M10" s="87"/>
      <c r="N10" s="87"/>
      <c r="O10" s="47">
        <v>2</v>
      </c>
      <c r="P10" s="47">
        <v>4</v>
      </c>
      <c r="Q10" s="47">
        <v>5</v>
      </c>
      <c r="R10" s="47">
        <v>7</v>
      </c>
      <c r="S10" s="69" t="s">
        <v>782</v>
      </c>
      <c r="T10" s="47" t="s">
        <v>629</v>
      </c>
    </row>
    <row r="11" spans="1:22" s="80" customFormat="1" ht="123.6" customHeight="1" x14ac:dyDescent="0.5">
      <c r="A11" s="173"/>
      <c r="B11" s="72" t="s">
        <v>76</v>
      </c>
      <c r="C11" s="183"/>
      <c r="D11" s="149"/>
      <c r="E11" s="173"/>
      <c r="F11" s="172" t="s">
        <v>77</v>
      </c>
      <c r="G11" s="172" t="s">
        <v>78</v>
      </c>
      <c r="H11" s="60" t="s">
        <v>821</v>
      </c>
      <c r="I11" s="47" t="s">
        <v>784</v>
      </c>
      <c r="J11" s="52" t="s">
        <v>851</v>
      </c>
      <c r="K11" s="47" t="s">
        <v>75</v>
      </c>
      <c r="L11" s="47" t="s">
        <v>623</v>
      </c>
      <c r="M11" s="47"/>
      <c r="N11" s="47"/>
      <c r="O11" s="47">
        <v>1</v>
      </c>
      <c r="P11" s="47">
        <v>2</v>
      </c>
      <c r="Q11" s="47">
        <v>3</v>
      </c>
      <c r="R11" s="47">
        <v>4</v>
      </c>
      <c r="S11" s="69" t="s">
        <v>630</v>
      </c>
      <c r="T11" s="47" t="s">
        <v>629</v>
      </c>
      <c r="U11" s="75"/>
      <c r="V11" s="75"/>
    </row>
    <row r="12" spans="1:22" s="80" customFormat="1" ht="183.6" customHeight="1" x14ac:dyDescent="0.5">
      <c r="A12" s="173"/>
      <c r="B12" s="72" t="s">
        <v>79</v>
      </c>
      <c r="C12" s="183"/>
      <c r="D12" s="149"/>
      <c r="E12" s="173"/>
      <c r="F12" s="173"/>
      <c r="G12" s="173"/>
      <c r="H12" s="60" t="s">
        <v>821</v>
      </c>
      <c r="I12" s="47" t="s">
        <v>841</v>
      </c>
      <c r="J12" s="73" t="s">
        <v>842</v>
      </c>
      <c r="K12" s="47" t="s">
        <v>24</v>
      </c>
      <c r="L12" s="47" t="s">
        <v>27</v>
      </c>
      <c r="M12" s="47"/>
      <c r="N12" s="47"/>
      <c r="O12" s="69">
        <v>5</v>
      </c>
      <c r="P12" s="69">
        <v>10</v>
      </c>
      <c r="Q12" s="69">
        <v>15</v>
      </c>
      <c r="R12" s="69">
        <v>20</v>
      </c>
      <c r="S12" s="69" t="s">
        <v>785</v>
      </c>
      <c r="T12" s="69" t="s">
        <v>627</v>
      </c>
      <c r="U12" s="75"/>
      <c r="V12" s="75"/>
    </row>
    <row r="13" spans="1:22" s="80" customFormat="1" ht="193.2" customHeight="1" x14ac:dyDescent="0.5">
      <c r="A13" s="174"/>
      <c r="B13" s="72" t="s">
        <v>80</v>
      </c>
      <c r="C13" s="183"/>
      <c r="D13" s="150"/>
      <c r="E13" s="174"/>
      <c r="F13" s="174"/>
      <c r="G13" s="174"/>
      <c r="H13" s="60" t="s">
        <v>821</v>
      </c>
      <c r="I13" s="47" t="s">
        <v>843</v>
      </c>
      <c r="J13" s="52" t="s">
        <v>844</v>
      </c>
      <c r="K13" s="47" t="s">
        <v>24</v>
      </c>
      <c r="L13" s="47" t="s">
        <v>27</v>
      </c>
      <c r="M13" s="47"/>
      <c r="N13" s="47"/>
      <c r="O13" s="55">
        <v>15</v>
      </c>
      <c r="P13" s="55">
        <v>30</v>
      </c>
      <c r="Q13" s="55">
        <v>45</v>
      </c>
      <c r="R13" s="55">
        <v>60</v>
      </c>
      <c r="S13" s="86" t="s">
        <v>786</v>
      </c>
      <c r="T13" s="60" t="s">
        <v>627</v>
      </c>
    </row>
    <row r="14" spans="1:22" s="80" customFormat="1" ht="234.6" customHeight="1" x14ac:dyDescent="0.5">
      <c r="A14" s="107" t="s">
        <v>856</v>
      </c>
      <c r="B14" s="72" t="s">
        <v>81</v>
      </c>
      <c r="C14" s="148" t="s">
        <v>82</v>
      </c>
      <c r="D14" s="191" t="s">
        <v>906</v>
      </c>
      <c r="E14" s="108" t="s">
        <v>83</v>
      </c>
      <c r="F14" s="108" t="s">
        <v>84</v>
      </c>
      <c r="G14" s="108" t="s">
        <v>85</v>
      </c>
      <c r="H14" s="69" t="s">
        <v>27</v>
      </c>
      <c r="I14" s="88" t="s">
        <v>86</v>
      </c>
      <c r="J14" s="89" t="s">
        <v>87</v>
      </c>
      <c r="K14" s="88" t="s">
        <v>33</v>
      </c>
      <c r="L14" s="88" t="s">
        <v>27</v>
      </c>
      <c r="M14" s="88"/>
      <c r="N14" s="88"/>
      <c r="O14" s="90">
        <v>1</v>
      </c>
      <c r="P14" s="90">
        <v>1</v>
      </c>
      <c r="Q14" s="90">
        <v>1</v>
      </c>
      <c r="R14" s="90">
        <v>1</v>
      </c>
      <c r="S14" s="86" t="s">
        <v>890</v>
      </c>
      <c r="T14" s="47" t="s">
        <v>629</v>
      </c>
    </row>
    <row r="15" spans="1:22" ht="134.4" customHeight="1" x14ac:dyDescent="0.5">
      <c r="A15" s="172" t="s">
        <v>855</v>
      </c>
      <c r="B15" s="72" t="s">
        <v>88</v>
      </c>
      <c r="C15" s="149"/>
      <c r="D15" s="192"/>
      <c r="E15" s="172" t="s">
        <v>89</v>
      </c>
      <c r="F15" s="172" t="s">
        <v>90</v>
      </c>
      <c r="G15" s="172" t="s">
        <v>91</v>
      </c>
      <c r="H15" s="55" t="s">
        <v>821</v>
      </c>
      <c r="I15" s="47" t="s">
        <v>787</v>
      </c>
      <c r="J15" s="55" t="s">
        <v>92</v>
      </c>
      <c r="K15" s="47" t="s">
        <v>24</v>
      </c>
      <c r="L15" s="65" t="s">
        <v>624</v>
      </c>
      <c r="M15" s="65"/>
      <c r="N15" s="65"/>
      <c r="O15" s="65">
        <v>3000</v>
      </c>
      <c r="P15" s="65">
        <v>6000</v>
      </c>
      <c r="Q15" s="65">
        <v>11500</v>
      </c>
      <c r="R15" s="65">
        <v>17000</v>
      </c>
      <c r="S15" s="47" t="s">
        <v>631</v>
      </c>
      <c r="T15" s="60" t="s">
        <v>628</v>
      </c>
    </row>
    <row r="16" spans="1:22" ht="192.6" customHeight="1" x14ac:dyDescent="0.5">
      <c r="A16" s="173"/>
      <c r="B16" s="72" t="s">
        <v>93</v>
      </c>
      <c r="C16" s="149"/>
      <c r="D16" s="192"/>
      <c r="E16" s="173"/>
      <c r="F16" s="174"/>
      <c r="G16" s="174"/>
      <c r="H16" s="55" t="s">
        <v>821</v>
      </c>
      <c r="I16" s="47" t="s">
        <v>788</v>
      </c>
      <c r="J16" s="52" t="s">
        <v>94</v>
      </c>
      <c r="K16" s="47" t="s">
        <v>24</v>
      </c>
      <c r="L16" s="65" t="s">
        <v>625</v>
      </c>
      <c r="M16" s="65"/>
      <c r="N16" s="65"/>
      <c r="O16" s="65">
        <v>455</v>
      </c>
      <c r="P16" s="65">
        <v>910</v>
      </c>
      <c r="Q16" s="65">
        <v>1365</v>
      </c>
      <c r="R16" s="65">
        <v>1820</v>
      </c>
      <c r="S16" s="47" t="s">
        <v>632</v>
      </c>
      <c r="T16" s="60" t="s">
        <v>628</v>
      </c>
    </row>
    <row r="17" spans="1:23" ht="169.2" customHeight="1" x14ac:dyDescent="0.5">
      <c r="A17" s="173"/>
      <c r="B17" s="72" t="s">
        <v>95</v>
      </c>
      <c r="C17" s="149"/>
      <c r="D17" s="192"/>
      <c r="E17" s="173"/>
      <c r="F17" s="172" t="s">
        <v>96</v>
      </c>
      <c r="G17" s="172" t="s">
        <v>97</v>
      </c>
      <c r="H17" s="55" t="s">
        <v>821</v>
      </c>
      <c r="I17" s="47" t="s">
        <v>789</v>
      </c>
      <c r="J17" s="52" t="s">
        <v>790</v>
      </c>
      <c r="K17" s="47" t="s">
        <v>24</v>
      </c>
      <c r="L17" s="47" t="s">
        <v>27</v>
      </c>
      <c r="M17" s="47"/>
      <c r="N17" s="47"/>
      <c r="O17" s="60" t="s">
        <v>27</v>
      </c>
      <c r="P17" s="60" t="s">
        <v>27</v>
      </c>
      <c r="Q17" s="60">
        <v>1</v>
      </c>
      <c r="R17" s="60" t="s">
        <v>27</v>
      </c>
      <c r="S17" s="47" t="s">
        <v>974</v>
      </c>
      <c r="T17" s="47" t="s">
        <v>633</v>
      </c>
    </row>
    <row r="18" spans="1:23" s="80" customFormat="1" ht="126" customHeight="1" x14ac:dyDescent="0.5">
      <c r="A18" s="174"/>
      <c r="B18" s="72" t="s">
        <v>98</v>
      </c>
      <c r="C18" s="150"/>
      <c r="D18" s="193"/>
      <c r="E18" s="174"/>
      <c r="F18" s="174"/>
      <c r="G18" s="174"/>
      <c r="H18" s="60" t="s">
        <v>845</v>
      </c>
      <c r="I18" s="47" t="s">
        <v>99</v>
      </c>
      <c r="J18" s="55" t="s">
        <v>638</v>
      </c>
      <c r="K18" s="47" t="s">
        <v>75</v>
      </c>
      <c r="L18" s="91" t="s">
        <v>626</v>
      </c>
      <c r="M18" s="47"/>
      <c r="N18" s="47"/>
      <c r="O18" s="92">
        <v>70</v>
      </c>
      <c r="P18" s="92">
        <v>140</v>
      </c>
      <c r="Q18" s="92">
        <v>105</v>
      </c>
      <c r="R18" s="92">
        <v>140</v>
      </c>
      <c r="S18" s="47" t="s">
        <v>634</v>
      </c>
      <c r="T18" s="47" t="s">
        <v>633</v>
      </c>
    </row>
    <row r="19" spans="1:23" ht="165.6" customHeight="1" x14ac:dyDescent="0.5">
      <c r="A19" s="172" t="s">
        <v>538</v>
      </c>
      <c r="B19" s="72" t="s">
        <v>100</v>
      </c>
      <c r="C19" s="148" t="s">
        <v>38</v>
      </c>
      <c r="D19" s="194" t="s">
        <v>903</v>
      </c>
      <c r="E19" s="148" t="s">
        <v>39</v>
      </c>
      <c r="F19" s="148" t="s">
        <v>46</v>
      </c>
      <c r="G19" s="148" t="s">
        <v>47</v>
      </c>
      <c r="H19" s="69" t="s">
        <v>27</v>
      </c>
      <c r="I19" s="47" t="s">
        <v>914</v>
      </c>
      <c r="J19" s="52" t="s">
        <v>101</v>
      </c>
      <c r="K19" s="47" t="s">
        <v>33</v>
      </c>
      <c r="L19" s="52" t="s">
        <v>164</v>
      </c>
      <c r="M19" s="47"/>
      <c r="N19" s="47"/>
      <c r="O19" s="54">
        <v>0.05</v>
      </c>
      <c r="P19" s="54">
        <v>0.5</v>
      </c>
      <c r="Q19" s="54">
        <v>0.75</v>
      </c>
      <c r="R19" s="54">
        <v>1</v>
      </c>
      <c r="S19" s="47" t="s">
        <v>635</v>
      </c>
      <c r="T19" s="47" t="s">
        <v>636</v>
      </c>
    </row>
    <row r="20" spans="1:23" ht="168.6" customHeight="1" x14ac:dyDescent="0.5">
      <c r="A20" s="174"/>
      <c r="B20" s="72" t="s">
        <v>102</v>
      </c>
      <c r="C20" s="150"/>
      <c r="D20" s="194"/>
      <c r="E20" s="150" t="s">
        <v>39</v>
      </c>
      <c r="F20" s="150" t="s">
        <v>46</v>
      </c>
      <c r="G20" s="150" t="s">
        <v>47</v>
      </c>
      <c r="H20" s="69" t="s">
        <v>27</v>
      </c>
      <c r="I20" s="47" t="s">
        <v>915</v>
      </c>
      <c r="J20" s="52" t="s">
        <v>852</v>
      </c>
      <c r="K20" s="47" t="s">
        <v>33</v>
      </c>
      <c r="L20" s="52" t="s">
        <v>164</v>
      </c>
      <c r="M20" s="47"/>
      <c r="N20" s="47"/>
      <c r="O20" s="54">
        <v>0.05</v>
      </c>
      <c r="P20" s="54">
        <v>0.5</v>
      </c>
      <c r="Q20" s="54">
        <v>0.75</v>
      </c>
      <c r="R20" s="54">
        <v>1</v>
      </c>
      <c r="S20" s="47" t="s">
        <v>635</v>
      </c>
      <c r="T20" s="47" t="s">
        <v>636</v>
      </c>
    </row>
    <row r="21" spans="1:23" ht="187.2" customHeight="1" x14ac:dyDescent="0.5">
      <c r="A21" s="61" t="s">
        <v>543</v>
      </c>
      <c r="B21" s="72" t="s">
        <v>103</v>
      </c>
      <c r="C21" s="74" t="s">
        <v>52</v>
      </c>
      <c r="D21" s="107" t="s">
        <v>904</v>
      </c>
      <c r="E21" s="61" t="s">
        <v>53</v>
      </c>
      <c r="F21" s="61" t="s">
        <v>54</v>
      </c>
      <c r="G21" s="61" t="s">
        <v>55</v>
      </c>
      <c r="H21" s="69" t="s">
        <v>27</v>
      </c>
      <c r="I21" s="91" t="s">
        <v>916</v>
      </c>
      <c r="J21" s="85" t="s">
        <v>960</v>
      </c>
      <c r="K21" s="47" t="s">
        <v>33</v>
      </c>
      <c r="L21" s="65">
        <v>5000000</v>
      </c>
      <c r="M21" s="91"/>
      <c r="N21" s="91"/>
      <c r="O21" s="91" t="s">
        <v>27</v>
      </c>
      <c r="P21" s="93">
        <v>0.25</v>
      </c>
      <c r="Q21" s="93" t="s">
        <v>27</v>
      </c>
      <c r="R21" s="93">
        <v>1</v>
      </c>
      <c r="S21" s="91" t="s">
        <v>637</v>
      </c>
      <c r="T21" s="47" t="s">
        <v>636</v>
      </c>
    </row>
    <row r="22" spans="1:23" ht="157.19999999999999" customHeight="1" x14ac:dyDescent="0.5">
      <c r="A22" s="107" t="s">
        <v>508</v>
      </c>
      <c r="B22" s="72" t="s">
        <v>639</v>
      </c>
      <c r="C22" s="101" t="s">
        <v>18</v>
      </c>
      <c r="D22" s="108" t="s">
        <v>902</v>
      </c>
      <c r="E22" s="107" t="s">
        <v>19</v>
      </c>
      <c r="F22" s="107" t="s">
        <v>828</v>
      </c>
      <c r="G22" s="107" t="s">
        <v>846</v>
      </c>
      <c r="H22" s="69" t="s">
        <v>847</v>
      </c>
      <c r="I22" s="91" t="s">
        <v>791</v>
      </c>
      <c r="J22" s="91" t="s">
        <v>640</v>
      </c>
      <c r="K22" s="91" t="s">
        <v>75</v>
      </c>
      <c r="L22" s="91">
        <v>40000000</v>
      </c>
      <c r="M22" s="91"/>
      <c r="N22" s="91"/>
      <c r="O22" s="91" t="s">
        <v>27</v>
      </c>
      <c r="P22" s="91" t="s">
        <v>27</v>
      </c>
      <c r="Q22" s="91" t="s">
        <v>641</v>
      </c>
      <c r="R22" s="91" t="s">
        <v>642</v>
      </c>
      <c r="S22" s="91" t="s">
        <v>643</v>
      </c>
      <c r="T22" s="91" t="s">
        <v>633</v>
      </c>
    </row>
    <row r="23" spans="1:23" ht="246" customHeight="1" x14ac:dyDescent="0.5">
      <c r="A23" s="107" t="s">
        <v>538</v>
      </c>
      <c r="B23" s="72" t="s">
        <v>644</v>
      </c>
      <c r="C23" s="74" t="s">
        <v>38</v>
      </c>
      <c r="D23" s="108" t="s">
        <v>903</v>
      </c>
      <c r="E23" s="100" t="s">
        <v>39</v>
      </c>
      <c r="F23" s="100" t="s">
        <v>46</v>
      </c>
      <c r="G23" s="100" t="s">
        <v>47</v>
      </c>
      <c r="H23" s="69" t="s">
        <v>27</v>
      </c>
      <c r="I23" s="91" t="s">
        <v>917</v>
      </c>
      <c r="J23" s="91" t="s">
        <v>912</v>
      </c>
      <c r="K23" s="91" t="s">
        <v>33</v>
      </c>
      <c r="L23" s="91">
        <v>24000000</v>
      </c>
      <c r="M23" s="132"/>
      <c r="N23" s="132"/>
      <c r="O23" s="91" t="s">
        <v>27</v>
      </c>
      <c r="P23" s="91" t="s">
        <v>27</v>
      </c>
      <c r="Q23" s="49">
        <v>0.75</v>
      </c>
      <c r="R23" s="54">
        <v>1</v>
      </c>
      <c r="S23" s="47" t="s">
        <v>645</v>
      </c>
      <c r="T23" s="94" t="s">
        <v>633</v>
      </c>
      <c r="U23" s="95"/>
      <c r="V23" s="96"/>
      <c r="W23" s="96"/>
    </row>
  </sheetData>
  <mergeCells count="43">
    <mergeCell ref="Q2:Q4"/>
    <mergeCell ref="R2:R4"/>
    <mergeCell ref="S2:S4"/>
    <mergeCell ref="D19:D20"/>
    <mergeCell ref="E19:E20"/>
    <mergeCell ref="F19:F20"/>
    <mergeCell ref="F11:F13"/>
    <mergeCell ref="F15:F16"/>
    <mergeCell ref="F17:F18"/>
    <mergeCell ref="E15:E18"/>
    <mergeCell ref="G15:G16"/>
    <mergeCell ref="G17:G18"/>
    <mergeCell ref="A2:A4"/>
    <mergeCell ref="B2:B4"/>
    <mergeCell ref="D2:D4"/>
    <mergeCell ref="E2:E4"/>
    <mergeCell ref="F2:F4"/>
    <mergeCell ref="C2:C4"/>
    <mergeCell ref="T2:T4"/>
    <mergeCell ref="D5:D13"/>
    <mergeCell ref="E6:E13"/>
    <mergeCell ref="F7:F9"/>
    <mergeCell ref="G7:G8"/>
    <mergeCell ref="G11:G13"/>
    <mergeCell ref="G2:G4"/>
    <mergeCell ref="N2:N4"/>
    <mergeCell ref="H2:H4"/>
    <mergeCell ref="I2:I4"/>
    <mergeCell ref="J2:J4"/>
    <mergeCell ref="K2:K4"/>
    <mergeCell ref="L2:L4"/>
    <mergeCell ref="M2:M4"/>
    <mergeCell ref="O2:O4"/>
    <mergeCell ref="P2:P4"/>
    <mergeCell ref="C19:C20"/>
    <mergeCell ref="G19:G20"/>
    <mergeCell ref="A5:A8"/>
    <mergeCell ref="A10:A13"/>
    <mergeCell ref="A15:A18"/>
    <mergeCell ref="D14:D18"/>
    <mergeCell ref="A19:A20"/>
    <mergeCell ref="C14:C18"/>
    <mergeCell ref="C5:C13"/>
  </mergeCells>
  <pageMargins left="0.70866141732283505" right="0.70866141732283505" top="0.74803149606299202" bottom="0.74803149606299202" header="0.31496062992126" footer="0.31496062992126"/>
  <pageSetup paperSize="8" scale="57" fitToHeight="0" orientation="landscape" r:id="rId1"/>
  <headerFooter>
    <oddFooter>&amp;R&amp;"Arial,Bold"&amp;20Page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9ADF4-0DF1-4A14-957F-F18E94D8339A}">
  <sheetPr>
    <pageSetUpPr fitToPage="1"/>
  </sheetPr>
  <dimension ref="A1:T18"/>
  <sheetViews>
    <sheetView tabSelected="1" view="pageBreakPreview" zoomScale="40" zoomScaleNormal="90" zoomScaleSheetLayoutView="40" workbookViewId="0">
      <pane ySplit="5" topLeftCell="A13" activePane="bottomLeft" state="frozen"/>
      <selection activeCell="J9" sqref="J9"/>
      <selection pane="bottomLeft" activeCell="J9" sqref="J9"/>
    </sheetView>
  </sheetViews>
  <sheetFormatPr defaultColWidth="9.21875" defaultRowHeight="24.6" x14ac:dyDescent="0.4"/>
  <cols>
    <col min="1" max="1" width="27.44140625" style="3" customWidth="1"/>
    <col min="2" max="2" width="15.88671875" style="3" customWidth="1"/>
    <col min="3" max="3" width="35.44140625" style="3" customWidth="1"/>
    <col min="4" max="4" width="33.77734375" style="3" hidden="1" customWidth="1"/>
    <col min="5" max="5" width="34.44140625" style="3" hidden="1" customWidth="1"/>
    <col min="6" max="6" width="35.77734375" style="3" hidden="1" customWidth="1"/>
    <col min="7" max="7" width="38" style="3" hidden="1" customWidth="1"/>
    <col min="8" max="8" width="18.21875" style="3" hidden="1" customWidth="1"/>
    <col min="9" max="9" width="44.44140625" style="3" customWidth="1"/>
    <col min="10" max="10" width="47.6640625" style="3" customWidth="1"/>
    <col min="11" max="11" width="29" style="3" customWidth="1"/>
    <col min="12" max="12" width="43.5546875" style="3" customWidth="1"/>
    <col min="13" max="13" width="30" style="3" hidden="1" customWidth="1"/>
    <col min="14" max="14" width="32.6640625" style="3" hidden="1" customWidth="1"/>
    <col min="15" max="15" width="60.21875" style="3" hidden="1" customWidth="1"/>
    <col min="16" max="16" width="57.6640625" style="3" hidden="1" customWidth="1"/>
    <col min="17" max="17" width="34.6640625" style="3" customWidth="1"/>
    <col min="18" max="18" width="32" style="3" customWidth="1"/>
    <col min="19" max="19" width="50.88671875" style="3" customWidth="1"/>
    <col min="20" max="20" width="42.88671875" style="3" customWidth="1"/>
    <col min="21" max="16384" width="9.21875" style="3"/>
  </cols>
  <sheetData>
    <row r="1" spans="1:20" x14ac:dyDescent="0.4">
      <c r="B1" s="46"/>
      <c r="C1" s="46"/>
      <c r="D1" s="46"/>
      <c r="E1" s="46"/>
      <c r="F1" s="46"/>
      <c r="G1" s="46"/>
      <c r="H1" s="46"/>
      <c r="I1" s="46"/>
    </row>
    <row r="2" spans="1:20" x14ac:dyDescent="0.4">
      <c r="B2" s="155"/>
      <c r="C2" s="155"/>
      <c r="D2" s="45"/>
      <c r="E2" s="45"/>
      <c r="F2" s="45"/>
      <c r="G2" s="45"/>
      <c r="H2" s="45"/>
      <c r="I2" s="46"/>
    </row>
    <row r="3" spans="1:20" s="82" customFormat="1" ht="51.15" customHeight="1" x14ac:dyDescent="0.3">
      <c r="A3" s="156" t="s">
        <v>506</v>
      </c>
      <c r="B3" s="181" t="s">
        <v>0</v>
      </c>
      <c r="C3" s="181" t="s">
        <v>1</v>
      </c>
      <c r="D3" s="156" t="s">
        <v>582</v>
      </c>
      <c r="E3" s="181" t="s">
        <v>104</v>
      </c>
      <c r="F3" s="181" t="s">
        <v>105</v>
      </c>
      <c r="G3" s="181" t="s">
        <v>106</v>
      </c>
      <c r="H3" s="156" t="s">
        <v>507</v>
      </c>
      <c r="I3" s="188" t="s">
        <v>5</v>
      </c>
      <c r="J3" s="186" t="s">
        <v>6</v>
      </c>
      <c r="K3" s="188" t="s">
        <v>7</v>
      </c>
      <c r="L3" s="186" t="s">
        <v>8</v>
      </c>
      <c r="M3" s="160" t="s">
        <v>9</v>
      </c>
      <c r="N3" s="160" t="s">
        <v>10</v>
      </c>
      <c r="O3" s="189" t="s">
        <v>11</v>
      </c>
      <c r="P3" s="189" t="s">
        <v>107</v>
      </c>
      <c r="Q3" s="189" t="s">
        <v>13</v>
      </c>
      <c r="R3" s="189" t="s">
        <v>14</v>
      </c>
      <c r="S3" s="185" t="s">
        <v>15</v>
      </c>
      <c r="T3" s="185" t="s">
        <v>16</v>
      </c>
    </row>
    <row r="4" spans="1:20" s="82" customFormat="1" ht="48.75" customHeight="1" x14ac:dyDescent="0.3">
      <c r="A4" s="157"/>
      <c r="B4" s="181"/>
      <c r="C4" s="181"/>
      <c r="D4" s="157"/>
      <c r="E4" s="181"/>
      <c r="F4" s="181"/>
      <c r="G4" s="181"/>
      <c r="H4" s="157"/>
      <c r="I4" s="188"/>
      <c r="J4" s="186"/>
      <c r="K4" s="188"/>
      <c r="L4" s="186"/>
      <c r="M4" s="161"/>
      <c r="N4" s="161"/>
      <c r="O4" s="189"/>
      <c r="P4" s="189"/>
      <c r="Q4" s="189"/>
      <c r="R4" s="189"/>
      <c r="S4" s="185"/>
      <c r="T4" s="185"/>
    </row>
    <row r="5" spans="1:20" s="82" customFormat="1" ht="184.5" customHeight="1" x14ac:dyDescent="0.3">
      <c r="A5" s="158"/>
      <c r="B5" s="183"/>
      <c r="C5" s="181"/>
      <c r="D5" s="158"/>
      <c r="E5" s="181"/>
      <c r="F5" s="181"/>
      <c r="G5" s="181"/>
      <c r="H5" s="158"/>
      <c r="I5" s="188"/>
      <c r="J5" s="186"/>
      <c r="K5" s="154"/>
      <c r="L5" s="186"/>
      <c r="M5" s="162"/>
      <c r="N5" s="162"/>
      <c r="O5" s="189"/>
      <c r="P5" s="189"/>
      <c r="Q5" s="189"/>
      <c r="R5" s="189"/>
      <c r="S5" s="185"/>
      <c r="T5" s="185"/>
    </row>
    <row r="6" spans="1:20" s="82" customFormat="1" ht="205.2" customHeight="1" x14ac:dyDescent="0.3">
      <c r="A6" s="151" t="s">
        <v>543</v>
      </c>
      <c r="B6" s="48" t="s">
        <v>108</v>
      </c>
      <c r="C6" s="183" t="s">
        <v>52</v>
      </c>
      <c r="D6" s="148" t="s">
        <v>904</v>
      </c>
      <c r="E6" s="151" t="s">
        <v>53</v>
      </c>
      <c r="F6" s="76" t="s">
        <v>109</v>
      </c>
      <c r="G6" s="62" t="s">
        <v>110</v>
      </c>
      <c r="H6" s="69" t="s">
        <v>27</v>
      </c>
      <c r="I6" s="57" t="s">
        <v>111</v>
      </c>
      <c r="J6" s="57" t="s">
        <v>848</v>
      </c>
      <c r="K6" s="47" t="s">
        <v>33</v>
      </c>
      <c r="L6" s="67">
        <v>10100000</v>
      </c>
      <c r="M6" s="56"/>
      <c r="N6" s="56"/>
      <c r="O6" s="57">
        <v>1</v>
      </c>
      <c r="P6" s="57">
        <v>1</v>
      </c>
      <c r="Q6" s="57">
        <v>1</v>
      </c>
      <c r="R6" s="57">
        <v>1</v>
      </c>
      <c r="S6" s="56" t="s">
        <v>651</v>
      </c>
      <c r="T6" s="56" t="s">
        <v>652</v>
      </c>
    </row>
    <row r="7" spans="1:20" ht="409.6" customHeight="1" x14ac:dyDescent="0.4">
      <c r="A7" s="152"/>
      <c r="B7" s="48" t="s">
        <v>112</v>
      </c>
      <c r="C7" s="183"/>
      <c r="D7" s="149"/>
      <c r="E7" s="152"/>
      <c r="F7" s="151" t="s">
        <v>54</v>
      </c>
      <c r="G7" s="172" t="s">
        <v>55</v>
      </c>
      <c r="H7" s="69" t="s">
        <v>27</v>
      </c>
      <c r="I7" s="47" t="s">
        <v>113</v>
      </c>
      <c r="J7" s="56" t="s">
        <v>664</v>
      </c>
      <c r="K7" s="77" t="s">
        <v>75</v>
      </c>
      <c r="L7" s="78">
        <v>12493336.98</v>
      </c>
      <c r="M7" s="79"/>
      <c r="N7" s="79"/>
      <c r="O7" s="48" t="s">
        <v>27</v>
      </c>
      <c r="P7" s="57">
        <v>0.2</v>
      </c>
      <c r="Q7" s="56">
        <v>330</v>
      </c>
      <c r="R7" s="56">
        <v>510</v>
      </c>
      <c r="S7" s="56" t="s">
        <v>646</v>
      </c>
      <c r="T7" s="56" t="s">
        <v>647</v>
      </c>
    </row>
    <row r="8" spans="1:20" ht="143.4" customHeight="1" x14ac:dyDescent="0.4">
      <c r="A8" s="152"/>
      <c r="B8" s="48" t="s">
        <v>114</v>
      </c>
      <c r="C8" s="183"/>
      <c r="D8" s="149"/>
      <c r="E8" s="152"/>
      <c r="F8" s="152"/>
      <c r="G8" s="173"/>
      <c r="H8" s="69" t="s">
        <v>27</v>
      </c>
      <c r="I8" s="47" t="s">
        <v>115</v>
      </c>
      <c r="J8" s="56" t="s">
        <v>116</v>
      </c>
      <c r="K8" s="77" t="s">
        <v>24</v>
      </c>
      <c r="L8" s="67">
        <v>1778292</v>
      </c>
      <c r="M8" s="48"/>
      <c r="N8" s="48"/>
      <c r="O8" s="48" t="s">
        <v>27</v>
      </c>
      <c r="P8" s="48" t="s">
        <v>27</v>
      </c>
      <c r="Q8" s="48" t="s">
        <v>27</v>
      </c>
      <c r="R8" s="56">
        <v>1</v>
      </c>
      <c r="S8" s="48" t="s">
        <v>653</v>
      </c>
      <c r="T8" s="48" t="s">
        <v>648</v>
      </c>
    </row>
    <row r="9" spans="1:20" s="4" customFormat="1" ht="166.2" customHeight="1" x14ac:dyDescent="0.4">
      <c r="A9" s="152"/>
      <c r="B9" s="48" t="s">
        <v>117</v>
      </c>
      <c r="C9" s="183"/>
      <c r="D9" s="149"/>
      <c r="E9" s="152"/>
      <c r="F9" s="152"/>
      <c r="G9" s="173"/>
      <c r="H9" s="69" t="s">
        <v>27</v>
      </c>
      <c r="I9" s="47" t="s">
        <v>746</v>
      </c>
      <c r="J9" s="47" t="s">
        <v>665</v>
      </c>
      <c r="K9" s="77" t="s">
        <v>33</v>
      </c>
      <c r="L9" s="67">
        <v>872304</v>
      </c>
      <c r="M9" s="51"/>
      <c r="N9" s="51"/>
      <c r="O9" s="51" t="s">
        <v>27</v>
      </c>
      <c r="P9" s="52">
        <v>1</v>
      </c>
      <c r="Q9" s="57">
        <v>0.8</v>
      </c>
      <c r="R9" s="57">
        <v>1</v>
      </c>
      <c r="S9" s="48" t="s">
        <v>849</v>
      </c>
      <c r="T9" s="48" t="s">
        <v>648</v>
      </c>
    </row>
    <row r="10" spans="1:20" s="4" customFormat="1" ht="127.2" customHeight="1" x14ac:dyDescent="0.4">
      <c r="A10" s="152"/>
      <c r="B10" s="48" t="s">
        <v>118</v>
      </c>
      <c r="C10" s="183"/>
      <c r="D10" s="149"/>
      <c r="E10" s="152"/>
      <c r="F10" s="152"/>
      <c r="G10" s="173"/>
      <c r="H10" s="69" t="s">
        <v>27</v>
      </c>
      <c r="I10" s="47" t="s">
        <v>945</v>
      </c>
      <c r="J10" s="47" t="s">
        <v>666</v>
      </c>
      <c r="K10" s="47" t="s">
        <v>33</v>
      </c>
      <c r="L10" s="67" t="s">
        <v>667</v>
      </c>
      <c r="M10" s="77"/>
      <c r="N10" s="77"/>
      <c r="O10" s="56">
        <v>3</v>
      </c>
      <c r="P10" s="56">
        <v>6</v>
      </c>
      <c r="Q10" s="57">
        <v>0.8</v>
      </c>
      <c r="R10" s="57">
        <v>1</v>
      </c>
      <c r="S10" s="48" t="s">
        <v>649</v>
      </c>
      <c r="T10" s="48" t="s">
        <v>648</v>
      </c>
    </row>
    <row r="11" spans="1:20" s="4" customFormat="1" ht="210" customHeight="1" x14ac:dyDescent="0.4">
      <c r="A11" s="152"/>
      <c r="B11" s="48" t="s">
        <v>119</v>
      </c>
      <c r="C11" s="183"/>
      <c r="D11" s="149"/>
      <c r="E11" s="152"/>
      <c r="F11" s="152"/>
      <c r="G11" s="173"/>
      <c r="H11" s="69" t="s">
        <v>27</v>
      </c>
      <c r="I11" s="47" t="s">
        <v>944</v>
      </c>
      <c r="J11" s="47" t="s">
        <v>840</v>
      </c>
      <c r="K11" s="47" t="s">
        <v>33</v>
      </c>
      <c r="L11" s="68">
        <v>35000000</v>
      </c>
      <c r="M11" s="48"/>
      <c r="N11" s="48"/>
      <c r="O11" s="47" t="s">
        <v>27</v>
      </c>
      <c r="P11" s="47" t="s">
        <v>27</v>
      </c>
      <c r="Q11" s="47" t="s">
        <v>27</v>
      </c>
      <c r="R11" s="57">
        <v>0.1</v>
      </c>
      <c r="S11" s="48" t="s">
        <v>650</v>
      </c>
      <c r="T11" s="48" t="s">
        <v>648</v>
      </c>
    </row>
    <row r="12" spans="1:20" s="4" customFormat="1" ht="105" customHeight="1" x14ac:dyDescent="0.4">
      <c r="A12" s="152"/>
      <c r="B12" s="48" t="s">
        <v>120</v>
      </c>
      <c r="C12" s="183"/>
      <c r="D12" s="150"/>
      <c r="E12" s="153"/>
      <c r="F12" s="153"/>
      <c r="G12" s="174"/>
      <c r="H12" s="69" t="s">
        <v>27</v>
      </c>
      <c r="I12" s="47" t="s">
        <v>946</v>
      </c>
      <c r="J12" s="47" t="s">
        <v>897</v>
      </c>
      <c r="K12" s="47" t="s">
        <v>33</v>
      </c>
      <c r="L12" s="68">
        <v>2500000</v>
      </c>
      <c r="M12" s="48"/>
      <c r="N12" s="48"/>
      <c r="O12" s="47" t="s">
        <v>27</v>
      </c>
      <c r="P12" s="57">
        <v>0.2</v>
      </c>
      <c r="Q12" s="57" t="s">
        <v>27</v>
      </c>
      <c r="R12" s="57" t="s">
        <v>655</v>
      </c>
      <c r="S12" s="56" t="s">
        <v>656</v>
      </c>
      <c r="T12" s="48" t="s">
        <v>648</v>
      </c>
    </row>
    <row r="13" spans="1:20" s="4" customFormat="1" ht="181.2" customHeight="1" x14ac:dyDescent="0.4">
      <c r="A13" s="153"/>
      <c r="B13" s="48" t="s">
        <v>121</v>
      </c>
      <c r="C13" s="71" t="s">
        <v>122</v>
      </c>
      <c r="D13" s="151" t="s">
        <v>907</v>
      </c>
      <c r="E13" s="76" t="s">
        <v>53</v>
      </c>
      <c r="F13" s="76" t="s">
        <v>109</v>
      </c>
      <c r="G13" s="62" t="s">
        <v>110</v>
      </c>
      <c r="H13" s="69" t="s">
        <v>27</v>
      </c>
      <c r="I13" s="57" t="s">
        <v>123</v>
      </c>
      <c r="J13" s="57" t="s">
        <v>124</v>
      </c>
      <c r="K13" s="47" t="s">
        <v>33</v>
      </c>
      <c r="L13" s="64">
        <v>21038449</v>
      </c>
      <c r="M13" s="56"/>
      <c r="N13" s="56"/>
      <c r="O13" s="57">
        <v>1</v>
      </c>
      <c r="P13" s="57">
        <v>1</v>
      </c>
      <c r="Q13" s="57">
        <v>1</v>
      </c>
      <c r="R13" s="57">
        <v>1</v>
      </c>
      <c r="S13" s="56" t="s">
        <v>657</v>
      </c>
      <c r="T13" s="56" t="s">
        <v>658</v>
      </c>
    </row>
    <row r="14" spans="1:20" ht="192" customHeight="1" x14ac:dyDescent="0.4">
      <c r="A14" s="151" t="s">
        <v>524</v>
      </c>
      <c r="B14" s="48" t="s">
        <v>125</v>
      </c>
      <c r="C14" s="115" t="s">
        <v>52</v>
      </c>
      <c r="D14" s="153"/>
      <c r="E14" s="76" t="s">
        <v>19</v>
      </c>
      <c r="F14" s="76" t="s">
        <v>126</v>
      </c>
      <c r="G14" s="62" t="s">
        <v>127</v>
      </c>
      <c r="H14" s="69" t="s">
        <v>27</v>
      </c>
      <c r="I14" s="56" t="s">
        <v>128</v>
      </c>
      <c r="J14" s="56" t="s">
        <v>129</v>
      </c>
      <c r="K14" s="77" t="s">
        <v>33</v>
      </c>
      <c r="L14" s="64">
        <v>1837367</v>
      </c>
      <c r="M14" s="56"/>
      <c r="N14" s="56"/>
      <c r="O14" s="57">
        <v>0.95</v>
      </c>
      <c r="P14" s="57">
        <v>0.95</v>
      </c>
      <c r="Q14" s="57">
        <v>0.95</v>
      </c>
      <c r="R14" s="57">
        <v>0.95</v>
      </c>
      <c r="S14" s="56" t="s">
        <v>659</v>
      </c>
      <c r="T14" s="48" t="s">
        <v>660</v>
      </c>
    </row>
    <row r="15" spans="1:20" ht="181.2" customHeight="1" x14ac:dyDescent="0.4">
      <c r="A15" s="153"/>
      <c r="B15" s="48" t="s">
        <v>130</v>
      </c>
      <c r="C15" s="151" t="s">
        <v>38</v>
      </c>
      <c r="D15" s="191" t="s">
        <v>903</v>
      </c>
      <c r="E15" s="76" t="s">
        <v>19</v>
      </c>
      <c r="F15" s="76" t="s">
        <v>126</v>
      </c>
      <c r="G15" s="62" t="s">
        <v>127</v>
      </c>
      <c r="H15" s="69" t="s">
        <v>27</v>
      </c>
      <c r="I15" s="56" t="s">
        <v>945</v>
      </c>
      <c r="J15" s="56" t="s">
        <v>947</v>
      </c>
      <c r="K15" s="77" t="s">
        <v>33</v>
      </c>
      <c r="L15" s="64">
        <v>17000000</v>
      </c>
      <c r="M15" s="56"/>
      <c r="N15" s="56"/>
      <c r="O15" s="81" t="s">
        <v>654</v>
      </c>
      <c r="P15" s="57">
        <v>0.3</v>
      </c>
      <c r="Q15" s="57">
        <v>0.7</v>
      </c>
      <c r="R15" s="57">
        <v>1</v>
      </c>
      <c r="S15" s="56" t="s">
        <v>661</v>
      </c>
      <c r="T15" s="48" t="s">
        <v>662</v>
      </c>
    </row>
    <row r="16" spans="1:20" ht="205.8" customHeight="1" x14ac:dyDescent="0.4">
      <c r="A16" s="195" t="s">
        <v>538</v>
      </c>
      <c r="B16" s="48" t="s">
        <v>131</v>
      </c>
      <c r="C16" s="152"/>
      <c r="D16" s="192"/>
      <c r="E16" s="151" t="s">
        <v>39</v>
      </c>
      <c r="F16" s="151" t="s">
        <v>46</v>
      </c>
      <c r="G16" s="151" t="s">
        <v>47</v>
      </c>
      <c r="H16" s="69" t="s">
        <v>27</v>
      </c>
      <c r="I16" s="57" t="s">
        <v>132</v>
      </c>
      <c r="J16" s="57" t="s">
        <v>133</v>
      </c>
      <c r="K16" s="77" t="s">
        <v>33</v>
      </c>
      <c r="L16" s="64">
        <v>18705822</v>
      </c>
      <c r="M16" s="56"/>
      <c r="N16" s="56"/>
      <c r="O16" s="51" t="s">
        <v>27</v>
      </c>
      <c r="P16" s="57">
        <v>0.2</v>
      </c>
      <c r="Q16" s="57">
        <v>0.8</v>
      </c>
      <c r="R16" s="57" t="s">
        <v>655</v>
      </c>
      <c r="S16" s="56" t="s">
        <v>635</v>
      </c>
      <c r="T16" s="57" t="s">
        <v>663</v>
      </c>
    </row>
    <row r="17" spans="1:20" ht="157.19999999999999" customHeight="1" x14ac:dyDescent="0.4">
      <c r="A17" s="196"/>
      <c r="B17" s="48" t="s">
        <v>134</v>
      </c>
      <c r="C17" s="153"/>
      <c r="D17" s="193"/>
      <c r="E17" s="153"/>
      <c r="F17" s="153" t="s">
        <v>46</v>
      </c>
      <c r="G17" s="153" t="s">
        <v>47</v>
      </c>
      <c r="H17" s="69" t="s">
        <v>27</v>
      </c>
      <c r="I17" s="57" t="s">
        <v>135</v>
      </c>
      <c r="J17" s="57" t="s">
        <v>136</v>
      </c>
      <c r="K17" s="77" t="s">
        <v>33</v>
      </c>
      <c r="L17" s="64">
        <v>190971914</v>
      </c>
      <c r="M17" s="56"/>
      <c r="N17" s="56"/>
      <c r="O17" s="51" t="s">
        <v>27</v>
      </c>
      <c r="P17" s="57">
        <v>0.2</v>
      </c>
      <c r="Q17" s="57">
        <v>0.8</v>
      </c>
      <c r="R17" s="57" t="s">
        <v>655</v>
      </c>
      <c r="S17" s="56" t="s">
        <v>635</v>
      </c>
      <c r="T17" s="57" t="s">
        <v>663</v>
      </c>
    </row>
    <row r="18" spans="1:20" ht="142.19999999999999" customHeight="1" x14ac:dyDescent="0.4"/>
  </sheetData>
  <mergeCells count="35">
    <mergeCell ref="F3:F5"/>
    <mergeCell ref="G3:G5"/>
    <mergeCell ref="H3:H5"/>
    <mergeCell ref="I3:I5"/>
    <mergeCell ref="J3:J5"/>
    <mergeCell ref="B2:C2"/>
    <mergeCell ref="A3:A5"/>
    <mergeCell ref="B3:B5"/>
    <mergeCell ref="C3:C5"/>
    <mergeCell ref="E3:E5"/>
    <mergeCell ref="D3:D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E16:E17"/>
    <mergeCell ref="F16:F17"/>
    <mergeCell ref="G16:G17"/>
    <mergeCell ref="C6:C12"/>
    <mergeCell ref="E6:E12"/>
    <mergeCell ref="F7:F12"/>
    <mergeCell ref="G7:G12"/>
    <mergeCell ref="A6:A13"/>
    <mergeCell ref="A16:A17"/>
    <mergeCell ref="A14:A15"/>
    <mergeCell ref="D15:D17"/>
    <mergeCell ref="D13:D14"/>
    <mergeCell ref="C15:C17"/>
    <mergeCell ref="D6:D12"/>
  </mergeCells>
  <pageMargins left="0.70866141732283505" right="0.70866141732283505" top="0.74803149606299202" bottom="0.74803149606299202" header="0.31496062992126" footer="0.31496062992126"/>
  <pageSetup paperSize="8" scale="47" fitToHeight="0" orientation="landscape" r:id="rId1"/>
  <headerFooter>
    <oddFooter>&amp;R&amp;"Arial,Bold"&amp;16Page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103E-301A-4E32-861C-C96C834AFF87}">
  <sheetPr>
    <pageSetUpPr fitToPage="1"/>
  </sheetPr>
  <dimension ref="A1:GS24"/>
  <sheetViews>
    <sheetView tabSelected="1" view="pageBreakPreview" topLeftCell="B1" zoomScale="40" zoomScaleNormal="90" zoomScaleSheetLayoutView="40" workbookViewId="0">
      <pane ySplit="5" topLeftCell="A6" activePane="bottomLeft" state="frozen"/>
      <selection activeCell="J9" sqref="J9"/>
      <selection pane="bottomLeft" activeCell="J9" sqref="J9"/>
    </sheetView>
  </sheetViews>
  <sheetFormatPr defaultColWidth="9.21875" defaultRowHeight="24.6" x14ac:dyDescent="0.4"/>
  <cols>
    <col min="1" max="1" width="18.6640625" style="103" hidden="1" customWidth="1"/>
    <col min="2" max="2" width="24.44140625" style="103" customWidth="1"/>
    <col min="3" max="3" width="36.5546875" style="103" customWidth="1"/>
    <col min="4" max="7" width="36.5546875" style="103" hidden="1" customWidth="1"/>
    <col min="8" max="8" width="24" style="103" hidden="1" customWidth="1"/>
    <col min="9" max="9" width="52.109375" style="103" customWidth="1"/>
    <col min="10" max="10" width="54.88671875" style="103" customWidth="1"/>
    <col min="11" max="11" width="27.21875" style="103" customWidth="1"/>
    <col min="12" max="12" width="24.33203125" style="103" customWidth="1"/>
    <col min="13" max="13" width="35.109375" style="103" hidden="1" customWidth="1"/>
    <col min="14" max="14" width="46.21875" style="103" hidden="1" customWidth="1"/>
    <col min="15" max="15" width="42.21875" style="103" hidden="1" customWidth="1"/>
    <col min="16" max="16" width="38.77734375" style="103" hidden="1" customWidth="1"/>
    <col min="17" max="17" width="30.33203125" style="103" customWidth="1"/>
    <col min="18" max="18" width="28.44140625" style="103" customWidth="1"/>
    <col min="19" max="19" width="36" style="103" customWidth="1"/>
    <col min="20" max="20" width="36.33203125" style="103" customWidth="1"/>
    <col min="21" max="16384" width="9.21875" style="103"/>
  </cols>
  <sheetData>
    <row r="1" spans="1:201" x14ac:dyDescent="0.4">
      <c r="C1" s="155"/>
      <c r="D1" s="155"/>
      <c r="E1" s="155"/>
      <c r="F1" s="155"/>
      <c r="G1" s="155"/>
      <c r="H1" s="155"/>
      <c r="I1" s="155"/>
      <c r="J1" s="155"/>
      <c r="K1" s="155"/>
    </row>
    <row r="2" spans="1:201" x14ac:dyDescent="0.4">
      <c r="C2" s="104"/>
      <c r="D2" s="104"/>
      <c r="E2" s="104"/>
      <c r="F2" s="104"/>
      <c r="G2" s="104"/>
      <c r="H2" s="104"/>
    </row>
    <row r="3" spans="1:201" ht="117" customHeight="1" x14ac:dyDescent="0.4">
      <c r="A3" s="156" t="s">
        <v>506</v>
      </c>
      <c r="B3" s="181" t="s">
        <v>137</v>
      </c>
      <c r="C3" s="181" t="s">
        <v>1</v>
      </c>
      <c r="D3" s="181" t="s">
        <v>582</v>
      </c>
      <c r="E3" s="181" t="s">
        <v>2</v>
      </c>
      <c r="F3" s="181" t="s">
        <v>3</v>
      </c>
      <c r="G3" s="181" t="s">
        <v>106</v>
      </c>
      <c r="H3" s="181" t="s">
        <v>507</v>
      </c>
      <c r="I3" s="181" t="s">
        <v>5</v>
      </c>
      <c r="J3" s="181" t="s">
        <v>6</v>
      </c>
      <c r="K3" s="181" t="s">
        <v>7</v>
      </c>
      <c r="L3" s="163" t="s">
        <v>8</v>
      </c>
      <c r="M3" s="163" t="s">
        <v>9</v>
      </c>
      <c r="N3" s="163" t="s">
        <v>10</v>
      </c>
      <c r="O3" s="166" t="s">
        <v>11</v>
      </c>
      <c r="P3" s="166" t="s">
        <v>107</v>
      </c>
      <c r="Q3" s="166" t="s">
        <v>13</v>
      </c>
      <c r="R3" s="166" t="s">
        <v>14</v>
      </c>
      <c r="S3" s="159" t="s">
        <v>15</v>
      </c>
      <c r="T3" s="159" t="s">
        <v>16</v>
      </c>
    </row>
    <row r="4" spans="1:201" ht="117" customHeight="1" x14ac:dyDescent="0.4">
      <c r="A4" s="157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64"/>
      <c r="M4" s="164"/>
      <c r="N4" s="164"/>
      <c r="O4" s="167"/>
      <c r="P4" s="167"/>
      <c r="Q4" s="167"/>
      <c r="R4" s="167"/>
      <c r="S4" s="159"/>
      <c r="T4" s="159"/>
    </row>
    <row r="5" spans="1:201" ht="2.4" customHeight="1" x14ac:dyDescent="0.4">
      <c r="A5" s="158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65"/>
      <c r="M5" s="165"/>
      <c r="N5" s="165"/>
      <c r="O5" s="168"/>
      <c r="P5" s="168"/>
      <c r="Q5" s="168"/>
      <c r="R5" s="168"/>
      <c r="S5" s="159"/>
      <c r="T5" s="159"/>
    </row>
    <row r="6" spans="1:201" ht="172.5" customHeight="1" x14ac:dyDescent="0.4">
      <c r="A6" s="200" t="s">
        <v>538</v>
      </c>
      <c r="B6" s="56" t="s">
        <v>138</v>
      </c>
      <c r="C6" s="154" t="s">
        <v>38</v>
      </c>
      <c r="D6" s="151" t="s">
        <v>903</v>
      </c>
      <c r="E6" s="151" t="s">
        <v>891</v>
      </c>
      <c r="F6" s="76" t="s">
        <v>40</v>
      </c>
      <c r="G6" s="151" t="s">
        <v>41</v>
      </c>
      <c r="H6" s="69" t="s">
        <v>27</v>
      </c>
      <c r="I6" s="56" t="s">
        <v>967</v>
      </c>
      <c r="J6" s="56" t="s">
        <v>139</v>
      </c>
      <c r="K6" s="56" t="s">
        <v>33</v>
      </c>
      <c r="L6" s="55" t="s">
        <v>27</v>
      </c>
      <c r="M6" s="55" t="s">
        <v>27</v>
      </c>
      <c r="N6" s="55" t="s">
        <v>27</v>
      </c>
      <c r="O6" s="57">
        <v>0.9</v>
      </c>
      <c r="P6" s="57">
        <v>0.9</v>
      </c>
      <c r="Q6" s="57">
        <v>0.9</v>
      </c>
      <c r="R6" s="57">
        <v>0.9</v>
      </c>
      <c r="S6" s="55" t="s">
        <v>668</v>
      </c>
      <c r="T6" s="55" t="s">
        <v>669</v>
      </c>
    </row>
    <row r="7" spans="1:201" ht="172.5" customHeight="1" x14ac:dyDescent="0.4">
      <c r="A7" s="201"/>
      <c r="B7" s="56" t="s">
        <v>140</v>
      </c>
      <c r="C7" s="154"/>
      <c r="D7" s="152"/>
      <c r="E7" s="152"/>
      <c r="F7" s="76" t="s">
        <v>40</v>
      </c>
      <c r="G7" s="152"/>
      <c r="H7" s="69" t="s">
        <v>27</v>
      </c>
      <c r="I7" s="56" t="s">
        <v>968</v>
      </c>
      <c r="J7" s="56" t="s">
        <v>970</v>
      </c>
      <c r="K7" s="56" t="s">
        <v>33</v>
      </c>
      <c r="L7" s="55" t="s">
        <v>27</v>
      </c>
      <c r="M7" s="55" t="s">
        <v>27</v>
      </c>
      <c r="N7" s="55" t="s">
        <v>27</v>
      </c>
      <c r="O7" s="57">
        <v>0.1</v>
      </c>
      <c r="P7" s="57">
        <v>0.1</v>
      </c>
      <c r="Q7" s="57">
        <v>0.1</v>
      </c>
      <c r="R7" s="57">
        <v>0.1</v>
      </c>
      <c r="S7" s="55" t="s">
        <v>668</v>
      </c>
      <c r="T7" s="55" t="s">
        <v>669</v>
      </c>
    </row>
    <row r="8" spans="1:201" ht="181.5" customHeight="1" x14ac:dyDescent="0.4">
      <c r="A8" s="201"/>
      <c r="B8" s="56" t="s">
        <v>141</v>
      </c>
      <c r="C8" s="154"/>
      <c r="D8" s="152"/>
      <c r="E8" s="153"/>
      <c r="F8" s="76" t="s">
        <v>40</v>
      </c>
      <c r="G8" s="153"/>
      <c r="H8" s="69" t="s">
        <v>27</v>
      </c>
      <c r="I8" s="56" t="s">
        <v>969</v>
      </c>
      <c r="J8" s="56" t="s">
        <v>142</v>
      </c>
      <c r="K8" s="56" t="s">
        <v>33</v>
      </c>
      <c r="L8" s="55" t="s">
        <v>27</v>
      </c>
      <c r="M8" s="55" t="s">
        <v>27</v>
      </c>
      <c r="N8" s="55" t="s">
        <v>27</v>
      </c>
      <c r="O8" s="57">
        <v>0.75</v>
      </c>
      <c r="P8" s="57">
        <v>0.75</v>
      </c>
      <c r="Q8" s="57">
        <v>0.75</v>
      </c>
      <c r="R8" s="57">
        <v>0.75</v>
      </c>
      <c r="S8" s="55" t="s">
        <v>670</v>
      </c>
      <c r="T8" s="55" t="s">
        <v>669</v>
      </c>
    </row>
    <row r="9" spans="1:201" ht="182.55" customHeight="1" x14ac:dyDescent="0.4">
      <c r="A9" s="201"/>
      <c r="B9" s="55" t="s">
        <v>143</v>
      </c>
      <c r="C9" s="154"/>
      <c r="D9" s="152"/>
      <c r="E9" s="151" t="s">
        <v>891</v>
      </c>
      <c r="F9" s="202" t="s">
        <v>803</v>
      </c>
      <c r="G9" s="151" t="s">
        <v>806</v>
      </c>
      <c r="H9" s="69" t="s">
        <v>27</v>
      </c>
      <c r="I9" s="55" t="s">
        <v>746</v>
      </c>
      <c r="J9" s="55" t="s">
        <v>144</v>
      </c>
      <c r="K9" s="55" t="s">
        <v>75</v>
      </c>
      <c r="L9" s="55" t="s">
        <v>27</v>
      </c>
      <c r="M9" s="55" t="s">
        <v>27</v>
      </c>
      <c r="N9" s="55" t="s">
        <v>27</v>
      </c>
      <c r="O9" s="55">
        <v>1</v>
      </c>
      <c r="P9" s="55" t="s">
        <v>27</v>
      </c>
      <c r="Q9" s="55" t="s">
        <v>27</v>
      </c>
      <c r="R9" s="55" t="s">
        <v>27</v>
      </c>
      <c r="S9" s="55" t="s">
        <v>671</v>
      </c>
      <c r="T9" s="55" t="s">
        <v>672</v>
      </c>
    </row>
    <row r="10" spans="1:201" ht="219" customHeight="1" x14ac:dyDescent="0.4">
      <c r="A10" s="201"/>
      <c r="B10" s="55" t="s">
        <v>145</v>
      </c>
      <c r="C10" s="154"/>
      <c r="D10" s="152"/>
      <c r="E10" s="152"/>
      <c r="F10" s="202"/>
      <c r="G10" s="152"/>
      <c r="H10" s="69" t="s">
        <v>27</v>
      </c>
      <c r="I10" s="55" t="s">
        <v>575</v>
      </c>
      <c r="J10" s="55" t="s">
        <v>146</v>
      </c>
      <c r="K10" s="55" t="s">
        <v>75</v>
      </c>
      <c r="L10" s="55" t="s">
        <v>27</v>
      </c>
      <c r="M10" s="55" t="s">
        <v>27</v>
      </c>
      <c r="N10" s="55" t="s">
        <v>27</v>
      </c>
      <c r="O10" s="55">
        <v>1</v>
      </c>
      <c r="P10" s="55" t="s">
        <v>27</v>
      </c>
      <c r="Q10" s="55" t="s">
        <v>27</v>
      </c>
      <c r="R10" s="55" t="s">
        <v>27</v>
      </c>
      <c r="S10" s="55" t="s">
        <v>671</v>
      </c>
      <c r="T10" s="55" t="s">
        <v>672</v>
      </c>
    </row>
    <row r="11" spans="1:201" ht="208.5" customHeight="1" x14ac:dyDescent="0.4">
      <c r="A11" s="201"/>
      <c r="B11" s="56" t="s">
        <v>147</v>
      </c>
      <c r="C11" s="154"/>
      <c r="D11" s="152"/>
      <c r="E11" s="153"/>
      <c r="F11" s="202"/>
      <c r="G11" s="153"/>
      <c r="H11" s="69" t="s">
        <v>27</v>
      </c>
      <c r="I11" s="56" t="s">
        <v>574</v>
      </c>
      <c r="J11" s="56" t="s">
        <v>965</v>
      </c>
      <c r="K11" s="56" t="s">
        <v>75</v>
      </c>
      <c r="L11" s="55" t="s">
        <v>27</v>
      </c>
      <c r="M11" s="55" t="s">
        <v>27</v>
      </c>
      <c r="N11" s="55" t="s">
        <v>27</v>
      </c>
      <c r="O11" s="55" t="s">
        <v>27</v>
      </c>
      <c r="P11" s="55" t="s">
        <v>27</v>
      </c>
      <c r="Q11" s="55" t="s">
        <v>27</v>
      </c>
      <c r="R11" s="56">
        <v>1</v>
      </c>
      <c r="S11" s="56" t="s">
        <v>966</v>
      </c>
      <c r="T11" s="56" t="s">
        <v>673</v>
      </c>
    </row>
    <row r="12" spans="1:201" ht="265.2" customHeight="1" x14ac:dyDescent="0.4">
      <c r="A12" s="201"/>
      <c r="B12" s="56" t="s">
        <v>148</v>
      </c>
      <c r="C12" s="62" t="s">
        <v>52</v>
      </c>
      <c r="D12" s="152"/>
      <c r="E12" s="76" t="s">
        <v>40</v>
      </c>
      <c r="F12" s="198" t="s">
        <v>805</v>
      </c>
      <c r="G12" s="151" t="s">
        <v>46</v>
      </c>
      <c r="H12" s="69" t="s">
        <v>27</v>
      </c>
      <c r="I12" s="56" t="s">
        <v>948</v>
      </c>
      <c r="J12" s="56" t="s">
        <v>149</v>
      </c>
      <c r="K12" s="56" t="s">
        <v>75</v>
      </c>
      <c r="L12" s="55" t="s">
        <v>27</v>
      </c>
      <c r="M12" s="55" t="s">
        <v>27</v>
      </c>
      <c r="N12" s="55" t="s">
        <v>27</v>
      </c>
      <c r="O12" s="55" t="s">
        <v>27</v>
      </c>
      <c r="P12" s="55">
        <v>5</v>
      </c>
      <c r="Q12" s="55" t="s">
        <v>27</v>
      </c>
      <c r="R12" s="55">
        <v>10</v>
      </c>
      <c r="S12" s="55" t="s">
        <v>674</v>
      </c>
      <c r="T12" s="55" t="s">
        <v>675</v>
      </c>
    </row>
    <row r="13" spans="1:201" ht="172.2" customHeight="1" x14ac:dyDescent="0.4">
      <c r="A13" s="201"/>
      <c r="B13" s="56" t="s">
        <v>150</v>
      </c>
      <c r="C13" s="195" t="s">
        <v>38</v>
      </c>
      <c r="D13" s="152"/>
      <c r="E13" s="76" t="s">
        <v>40</v>
      </c>
      <c r="F13" s="199"/>
      <c r="G13" s="153"/>
      <c r="H13" s="69" t="s">
        <v>27</v>
      </c>
      <c r="I13" s="56" t="s">
        <v>683</v>
      </c>
      <c r="J13" s="55" t="s">
        <v>682</v>
      </c>
      <c r="K13" s="56" t="s">
        <v>33</v>
      </c>
      <c r="L13" s="55" t="s">
        <v>27</v>
      </c>
      <c r="M13" s="55" t="s">
        <v>27</v>
      </c>
      <c r="N13" s="55" t="s">
        <v>27</v>
      </c>
      <c r="O13" s="55" t="s">
        <v>27</v>
      </c>
      <c r="P13" s="57">
        <v>1</v>
      </c>
      <c r="Q13" s="56" t="s">
        <v>27</v>
      </c>
      <c r="R13" s="57">
        <v>1</v>
      </c>
      <c r="S13" s="56" t="s">
        <v>676</v>
      </c>
      <c r="T13" s="56" t="s">
        <v>677</v>
      </c>
    </row>
    <row r="14" spans="1:201" ht="238.5" customHeight="1" x14ac:dyDescent="0.4">
      <c r="A14" s="201"/>
      <c r="B14" s="56" t="s">
        <v>174</v>
      </c>
      <c r="C14" s="197"/>
      <c r="D14" s="152"/>
      <c r="E14" s="76" t="s">
        <v>40</v>
      </c>
      <c r="F14" s="114" t="s">
        <v>804</v>
      </c>
      <c r="G14" s="76" t="s">
        <v>41</v>
      </c>
      <c r="H14" s="69" t="s">
        <v>27</v>
      </c>
      <c r="I14" s="56" t="s">
        <v>950</v>
      </c>
      <c r="J14" s="56" t="s">
        <v>173</v>
      </c>
      <c r="K14" s="56" t="s">
        <v>75</v>
      </c>
      <c r="L14" s="55" t="s">
        <v>27</v>
      </c>
      <c r="M14" s="55" t="s">
        <v>27</v>
      </c>
      <c r="N14" s="55" t="s">
        <v>27</v>
      </c>
      <c r="O14" s="55">
        <v>500</v>
      </c>
      <c r="P14" s="55">
        <v>1500</v>
      </c>
      <c r="Q14" s="55">
        <v>3000</v>
      </c>
      <c r="R14" s="55">
        <v>6000</v>
      </c>
      <c r="S14" s="56" t="s">
        <v>678</v>
      </c>
      <c r="T14" s="56" t="s">
        <v>669</v>
      </c>
    </row>
    <row r="15" spans="1:201" s="105" customFormat="1" ht="214.5" customHeight="1" x14ac:dyDescent="0.3">
      <c r="A15" s="201"/>
      <c r="B15" s="56" t="s">
        <v>175</v>
      </c>
      <c r="C15" s="197"/>
      <c r="D15" s="152"/>
      <c r="E15" s="202" t="s">
        <v>803</v>
      </c>
      <c r="F15" s="198" t="s">
        <v>803</v>
      </c>
      <c r="G15" s="151" t="s">
        <v>806</v>
      </c>
      <c r="H15" s="69" t="s">
        <v>27</v>
      </c>
      <c r="I15" s="56" t="s">
        <v>573</v>
      </c>
      <c r="J15" s="56" t="s">
        <v>151</v>
      </c>
      <c r="K15" s="56" t="s">
        <v>75</v>
      </c>
      <c r="L15" s="55" t="s">
        <v>27</v>
      </c>
      <c r="M15" s="55" t="s">
        <v>27</v>
      </c>
      <c r="N15" s="55" t="s">
        <v>27</v>
      </c>
      <c r="O15" s="55" t="s">
        <v>27</v>
      </c>
      <c r="P15" s="55" t="s">
        <v>27</v>
      </c>
      <c r="Q15" s="55" t="s">
        <v>27</v>
      </c>
      <c r="R15" s="55">
        <v>1</v>
      </c>
      <c r="S15" s="55" t="s">
        <v>964</v>
      </c>
      <c r="T15" s="133" t="s">
        <v>679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</row>
    <row r="16" spans="1:201" ht="164.4" customHeight="1" x14ac:dyDescent="0.4">
      <c r="A16" s="201"/>
      <c r="B16" s="56" t="s">
        <v>176</v>
      </c>
      <c r="C16" s="197"/>
      <c r="D16" s="152"/>
      <c r="E16" s="202"/>
      <c r="F16" s="203"/>
      <c r="G16" s="152"/>
      <c r="H16" s="69" t="s">
        <v>27</v>
      </c>
      <c r="I16" s="47" t="s">
        <v>963</v>
      </c>
      <c r="J16" s="47" t="s">
        <v>152</v>
      </c>
      <c r="K16" s="47" t="s">
        <v>33</v>
      </c>
      <c r="L16" s="55" t="s">
        <v>27</v>
      </c>
      <c r="M16" s="55" t="s">
        <v>27</v>
      </c>
      <c r="N16" s="55" t="s">
        <v>27</v>
      </c>
      <c r="O16" s="49">
        <v>1</v>
      </c>
      <c r="P16" s="49">
        <v>1</v>
      </c>
      <c r="Q16" s="49">
        <v>0.75</v>
      </c>
      <c r="R16" s="49">
        <v>1</v>
      </c>
      <c r="S16" s="47" t="s">
        <v>680</v>
      </c>
      <c r="T16" s="94" t="s">
        <v>679</v>
      </c>
    </row>
    <row r="17" spans="1:20" ht="164.4" customHeight="1" x14ac:dyDescent="0.4">
      <c r="A17" s="113"/>
      <c r="B17" s="56" t="s">
        <v>909</v>
      </c>
      <c r="C17" s="196"/>
      <c r="D17" s="153"/>
      <c r="E17" s="202"/>
      <c r="F17" s="199"/>
      <c r="G17" s="153"/>
      <c r="H17" s="69" t="s">
        <v>27</v>
      </c>
      <c r="I17" s="57" t="s">
        <v>920</v>
      </c>
      <c r="J17" s="57" t="s">
        <v>136</v>
      </c>
      <c r="K17" s="77" t="s">
        <v>33</v>
      </c>
      <c r="L17" s="64">
        <v>190971914</v>
      </c>
      <c r="M17" s="56"/>
      <c r="N17" s="56"/>
      <c r="O17" s="51" t="s">
        <v>27</v>
      </c>
      <c r="P17" s="57">
        <v>0.2</v>
      </c>
      <c r="Q17" s="57">
        <v>0.75</v>
      </c>
      <c r="R17" s="57" t="s">
        <v>655</v>
      </c>
      <c r="S17" s="56" t="s">
        <v>635</v>
      </c>
      <c r="T17" s="55" t="s">
        <v>681</v>
      </c>
    </row>
    <row r="18" spans="1:20" ht="220.2" customHeight="1" x14ac:dyDescent="0.4">
      <c r="A18" s="61" t="s">
        <v>543</v>
      </c>
      <c r="B18" s="106" t="s">
        <v>910</v>
      </c>
      <c r="C18" s="110" t="s">
        <v>52</v>
      </c>
      <c r="D18" s="107" t="s">
        <v>904</v>
      </c>
      <c r="E18" s="202"/>
      <c r="F18" s="114" t="s">
        <v>63</v>
      </c>
      <c r="G18" s="76" t="s">
        <v>807</v>
      </c>
      <c r="H18" s="69" t="s">
        <v>27</v>
      </c>
      <c r="I18" s="106" t="s">
        <v>962</v>
      </c>
      <c r="J18" s="106" t="s">
        <v>958</v>
      </c>
      <c r="K18" s="106" t="s">
        <v>33</v>
      </c>
      <c r="L18" s="55" t="s">
        <v>27</v>
      </c>
      <c r="M18" s="55" t="s">
        <v>27</v>
      </c>
      <c r="N18" s="55" t="s">
        <v>27</v>
      </c>
      <c r="O18" s="106">
        <v>0.25</v>
      </c>
      <c r="P18" s="106">
        <v>0.25</v>
      </c>
      <c r="Q18" s="106" t="s">
        <v>27</v>
      </c>
      <c r="R18" s="49">
        <v>1</v>
      </c>
      <c r="S18" s="55" t="s">
        <v>911</v>
      </c>
      <c r="T18" s="55" t="s">
        <v>681</v>
      </c>
    </row>
    <row r="19" spans="1:20" ht="175.8" customHeight="1" x14ac:dyDescent="0.4">
      <c r="C19" s="111"/>
      <c r="D19" s="111"/>
      <c r="E19" s="128"/>
      <c r="F19" s="128"/>
      <c r="G19" s="128"/>
    </row>
    <row r="20" spans="1:20" ht="227.4" customHeight="1" x14ac:dyDescent="0.4">
      <c r="C20" s="111"/>
      <c r="D20" s="111"/>
      <c r="E20" s="128"/>
      <c r="F20" s="128"/>
      <c r="G20" s="128"/>
    </row>
    <row r="21" spans="1:20" ht="227.4" customHeight="1" x14ac:dyDescent="0.4">
      <c r="C21" s="111"/>
      <c r="D21" s="111"/>
      <c r="E21" s="111"/>
      <c r="F21" s="111"/>
      <c r="G21" s="111"/>
    </row>
    <row r="22" spans="1:20" ht="222" customHeight="1" x14ac:dyDescent="0.4">
      <c r="C22" s="111"/>
      <c r="D22" s="111"/>
      <c r="E22" s="111"/>
      <c r="F22" s="111"/>
      <c r="G22" s="111"/>
    </row>
    <row r="23" spans="1:20" ht="222" customHeight="1" x14ac:dyDescent="0.4">
      <c r="C23" s="111"/>
      <c r="D23" s="111"/>
      <c r="E23" s="111"/>
      <c r="F23" s="111"/>
      <c r="G23" s="111"/>
    </row>
    <row r="24" spans="1:20" ht="246" customHeight="1" x14ac:dyDescent="0.4"/>
  </sheetData>
  <mergeCells count="35">
    <mergeCell ref="T3:T5"/>
    <mergeCell ref="C6:C11"/>
    <mergeCell ref="N3:N5"/>
    <mergeCell ref="O3:O5"/>
    <mergeCell ref="P3:P5"/>
    <mergeCell ref="Q3:Q5"/>
    <mergeCell ref="R3:R5"/>
    <mergeCell ref="S3:S5"/>
    <mergeCell ref="D3:D5"/>
    <mergeCell ref="E3:E5"/>
    <mergeCell ref="F3:F5"/>
    <mergeCell ref="G3:G5"/>
    <mergeCell ref="L3:L5"/>
    <mergeCell ref="M3:M5"/>
    <mergeCell ref="G6:G8"/>
    <mergeCell ref="C1:K1"/>
    <mergeCell ref="C3:C5"/>
    <mergeCell ref="I3:I5"/>
    <mergeCell ref="J3:J5"/>
    <mergeCell ref="K3:K5"/>
    <mergeCell ref="H3:H5"/>
    <mergeCell ref="C13:C17"/>
    <mergeCell ref="G9:G11"/>
    <mergeCell ref="F12:F13"/>
    <mergeCell ref="G12:G13"/>
    <mergeCell ref="A3:A5"/>
    <mergeCell ref="A6:A16"/>
    <mergeCell ref="F9:F11"/>
    <mergeCell ref="E6:E8"/>
    <mergeCell ref="E9:E11"/>
    <mergeCell ref="E15:E18"/>
    <mergeCell ref="B3:B5"/>
    <mergeCell ref="G15:G17"/>
    <mergeCell ref="F15:F17"/>
    <mergeCell ref="D6:D17"/>
  </mergeCells>
  <phoneticPr fontId="8" type="noConversion"/>
  <pageMargins left="0.70866141732283505" right="0.70866141732283505" top="0.74803149606299202" bottom="0.74803149606299202" header="0.31496062992126" footer="0.31496062992126"/>
  <pageSetup paperSize="8" scale="54" fitToHeight="0" orientation="landscape" r:id="rId1"/>
  <headerFooter>
    <oddFooter>&amp;R&amp;"Arial,Bold"&amp;20Page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D5757-9D85-41D5-AF19-945222824AD3}">
  <sheetPr>
    <pageSetUpPr fitToPage="1"/>
  </sheetPr>
  <dimension ref="A1:T18"/>
  <sheetViews>
    <sheetView tabSelected="1" view="pageBreakPreview" topLeftCell="B15" zoomScale="40" zoomScaleNormal="90" zoomScaleSheetLayoutView="40" workbookViewId="0">
      <selection activeCell="J9" sqref="J9"/>
    </sheetView>
  </sheetViews>
  <sheetFormatPr defaultColWidth="9.109375" defaultRowHeight="24.6" x14ac:dyDescent="0.4"/>
  <cols>
    <col min="1" max="1" width="27.109375" style="103" hidden="1" customWidth="1"/>
    <col min="2" max="2" width="21.21875" style="103" customWidth="1"/>
    <col min="3" max="3" width="31.21875" style="103" customWidth="1"/>
    <col min="4" max="4" width="24.21875" style="103" hidden="1" customWidth="1"/>
    <col min="5" max="5" width="33.44140625" style="103" hidden="1" customWidth="1"/>
    <col min="6" max="6" width="36" style="103" hidden="1" customWidth="1"/>
    <col min="7" max="7" width="43.77734375" style="103" hidden="1" customWidth="1"/>
    <col min="8" max="8" width="23.109375" style="103" hidden="1" customWidth="1"/>
    <col min="9" max="10" width="52.77734375" style="103" customWidth="1"/>
    <col min="11" max="11" width="30.44140625" style="103" customWidth="1"/>
    <col min="12" max="12" width="25.44140625" style="103" customWidth="1"/>
    <col min="13" max="16" width="40.6640625" style="103" hidden="1" customWidth="1"/>
    <col min="17" max="17" width="48.5546875" style="103" customWidth="1"/>
    <col min="18" max="18" width="37.109375" style="103" customWidth="1"/>
    <col min="19" max="20" width="50.6640625" style="103" customWidth="1"/>
    <col min="21" max="16384" width="9.109375" style="103"/>
  </cols>
  <sheetData>
    <row r="1" spans="1:20" x14ac:dyDescent="0.4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6"/>
      <c r="N1" s="46"/>
      <c r="O1" s="46"/>
      <c r="P1" s="46"/>
    </row>
    <row r="2" spans="1:20" s="3" customFormat="1" x14ac:dyDescent="0.4">
      <c r="B2" s="155"/>
      <c r="C2" s="155"/>
      <c r="D2" s="155"/>
      <c r="E2" s="155"/>
      <c r="F2" s="155"/>
      <c r="G2" s="45"/>
      <c r="H2" s="45"/>
      <c r="I2" s="46"/>
      <c r="J2" s="46"/>
      <c r="K2" s="46"/>
      <c r="L2" s="46"/>
      <c r="M2" s="46"/>
      <c r="N2" s="46"/>
      <c r="O2" s="46"/>
      <c r="P2" s="46"/>
    </row>
    <row r="3" spans="1:20" x14ac:dyDescent="0.4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5" spans="1:20" s="127" customFormat="1" ht="50.4" customHeight="1" x14ac:dyDescent="0.4">
      <c r="A5" s="156" t="s">
        <v>506</v>
      </c>
      <c r="B5" s="181" t="s">
        <v>698</v>
      </c>
      <c r="C5" s="181" t="s">
        <v>1</v>
      </c>
      <c r="D5" s="156" t="s">
        <v>582</v>
      </c>
      <c r="E5" s="181" t="s">
        <v>2</v>
      </c>
      <c r="F5" s="181" t="s">
        <v>153</v>
      </c>
      <c r="G5" s="156" t="s">
        <v>4</v>
      </c>
      <c r="H5" s="156" t="s">
        <v>507</v>
      </c>
      <c r="I5" s="181" t="s">
        <v>5</v>
      </c>
      <c r="J5" s="181" t="s">
        <v>154</v>
      </c>
      <c r="K5" s="181" t="s">
        <v>7</v>
      </c>
      <c r="L5" s="163" t="s">
        <v>8</v>
      </c>
      <c r="M5" s="163" t="s">
        <v>9</v>
      </c>
      <c r="N5" s="163" t="s">
        <v>10</v>
      </c>
      <c r="O5" s="207" t="s">
        <v>11</v>
      </c>
      <c r="P5" s="207" t="s">
        <v>12</v>
      </c>
      <c r="Q5" s="207" t="s">
        <v>13</v>
      </c>
      <c r="R5" s="207" t="s">
        <v>157</v>
      </c>
      <c r="S5" s="204" t="s">
        <v>15</v>
      </c>
      <c r="T5" s="204" t="s">
        <v>16</v>
      </c>
    </row>
    <row r="6" spans="1:20" s="127" customFormat="1" ht="50.4" customHeight="1" x14ac:dyDescent="0.4">
      <c r="A6" s="157"/>
      <c r="B6" s="181"/>
      <c r="C6" s="181"/>
      <c r="D6" s="157"/>
      <c r="E6" s="181"/>
      <c r="F6" s="181"/>
      <c r="G6" s="157"/>
      <c r="H6" s="157"/>
      <c r="I6" s="181"/>
      <c r="J6" s="181"/>
      <c r="K6" s="181"/>
      <c r="L6" s="164"/>
      <c r="M6" s="164"/>
      <c r="N6" s="164"/>
      <c r="O6" s="208"/>
      <c r="P6" s="208"/>
      <c r="Q6" s="208"/>
      <c r="R6" s="208"/>
      <c r="S6" s="205"/>
      <c r="T6" s="205"/>
    </row>
    <row r="7" spans="1:20" s="127" customFormat="1" ht="142.80000000000001" customHeight="1" x14ac:dyDescent="0.4">
      <c r="A7" s="158"/>
      <c r="B7" s="181"/>
      <c r="C7" s="181"/>
      <c r="D7" s="158"/>
      <c r="E7" s="181"/>
      <c r="F7" s="181"/>
      <c r="G7" s="158"/>
      <c r="H7" s="158"/>
      <c r="I7" s="181"/>
      <c r="J7" s="181"/>
      <c r="K7" s="181"/>
      <c r="L7" s="165"/>
      <c r="M7" s="165"/>
      <c r="N7" s="165"/>
      <c r="O7" s="209"/>
      <c r="P7" s="209"/>
      <c r="Q7" s="209"/>
      <c r="R7" s="209"/>
      <c r="S7" s="206"/>
      <c r="T7" s="206"/>
    </row>
    <row r="8" spans="1:20" ht="139.19999999999999" customHeight="1" x14ac:dyDescent="0.4">
      <c r="A8" s="148" t="s">
        <v>873</v>
      </c>
      <c r="B8" s="77" t="s">
        <v>158</v>
      </c>
      <c r="C8" s="151" t="s">
        <v>52</v>
      </c>
      <c r="D8" s="151" t="s">
        <v>907</v>
      </c>
      <c r="E8" s="151" t="s">
        <v>159</v>
      </c>
      <c r="F8" s="151" t="s">
        <v>109</v>
      </c>
      <c r="G8" s="151" t="s">
        <v>808</v>
      </c>
      <c r="H8" s="69" t="s">
        <v>27</v>
      </c>
      <c r="I8" s="56" t="s">
        <v>160</v>
      </c>
      <c r="J8" s="56" t="s">
        <v>161</v>
      </c>
      <c r="K8" s="56" t="s">
        <v>33</v>
      </c>
      <c r="L8" s="48" t="s">
        <v>27</v>
      </c>
      <c r="M8" s="48" t="s">
        <v>27</v>
      </c>
      <c r="N8" s="48" t="s">
        <v>27</v>
      </c>
      <c r="O8" s="57">
        <v>1</v>
      </c>
      <c r="P8" s="57">
        <v>1</v>
      </c>
      <c r="Q8" s="57">
        <v>1</v>
      </c>
      <c r="R8" s="57">
        <v>1</v>
      </c>
      <c r="S8" s="69" t="s">
        <v>684</v>
      </c>
      <c r="T8" s="69" t="s">
        <v>685</v>
      </c>
    </row>
    <row r="9" spans="1:20" ht="155.4" customHeight="1" x14ac:dyDescent="0.4">
      <c r="A9" s="149"/>
      <c r="B9" s="77" t="s">
        <v>162</v>
      </c>
      <c r="C9" s="152"/>
      <c r="D9" s="152"/>
      <c r="E9" s="152"/>
      <c r="F9" s="152"/>
      <c r="G9" s="152"/>
      <c r="H9" s="69" t="s">
        <v>27</v>
      </c>
      <c r="I9" s="56" t="s">
        <v>746</v>
      </c>
      <c r="J9" s="56" t="s">
        <v>163</v>
      </c>
      <c r="K9" s="56" t="s">
        <v>33</v>
      </c>
      <c r="L9" s="47" t="s">
        <v>164</v>
      </c>
      <c r="M9" s="47" t="s">
        <v>165</v>
      </c>
      <c r="N9" s="47" t="s">
        <v>166</v>
      </c>
      <c r="O9" s="57">
        <v>1</v>
      </c>
      <c r="P9" s="57">
        <v>1</v>
      </c>
      <c r="Q9" s="57">
        <v>1</v>
      </c>
      <c r="R9" s="57">
        <v>1</v>
      </c>
      <c r="S9" s="69" t="s">
        <v>684</v>
      </c>
      <c r="T9" s="69" t="s">
        <v>686</v>
      </c>
    </row>
    <row r="10" spans="1:20" ht="141.6" customHeight="1" x14ac:dyDescent="0.4">
      <c r="A10" s="149"/>
      <c r="B10" s="77" t="s">
        <v>167</v>
      </c>
      <c r="C10" s="152"/>
      <c r="D10" s="152"/>
      <c r="E10" s="152"/>
      <c r="F10" s="152"/>
      <c r="G10" s="152"/>
      <c r="H10" s="69" t="s">
        <v>27</v>
      </c>
      <c r="I10" s="56" t="s">
        <v>168</v>
      </c>
      <c r="J10" s="56" t="s">
        <v>169</v>
      </c>
      <c r="K10" s="56" t="s">
        <v>33</v>
      </c>
      <c r="L10" s="48" t="s">
        <v>27</v>
      </c>
      <c r="M10" s="48" t="s">
        <v>27</v>
      </c>
      <c r="N10" s="48" t="s">
        <v>27</v>
      </c>
      <c r="O10" s="57">
        <v>1</v>
      </c>
      <c r="P10" s="57">
        <v>1</v>
      </c>
      <c r="Q10" s="57">
        <v>1</v>
      </c>
      <c r="R10" s="57">
        <v>1</v>
      </c>
      <c r="S10" s="69" t="s">
        <v>687</v>
      </c>
      <c r="T10" s="69" t="s">
        <v>688</v>
      </c>
    </row>
    <row r="11" spans="1:20" ht="204" customHeight="1" x14ac:dyDescent="0.4">
      <c r="A11" s="149"/>
      <c r="B11" s="77" t="s">
        <v>170</v>
      </c>
      <c r="C11" s="152"/>
      <c r="D11" s="152"/>
      <c r="E11" s="153"/>
      <c r="F11" s="153"/>
      <c r="G11" s="153"/>
      <c r="H11" s="69" t="s">
        <v>27</v>
      </c>
      <c r="I11" s="56" t="s">
        <v>171</v>
      </c>
      <c r="J11" s="56" t="s">
        <v>172</v>
      </c>
      <c r="K11" s="56" t="s">
        <v>33</v>
      </c>
      <c r="L11" s="77" t="s">
        <v>27</v>
      </c>
      <c r="M11" s="77" t="s">
        <v>27</v>
      </c>
      <c r="N11" s="77" t="s">
        <v>27</v>
      </c>
      <c r="O11" s="57">
        <v>1</v>
      </c>
      <c r="P11" s="57">
        <v>1</v>
      </c>
      <c r="Q11" s="57">
        <v>1</v>
      </c>
      <c r="R11" s="57">
        <v>1</v>
      </c>
      <c r="S11" s="69" t="s">
        <v>689</v>
      </c>
      <c r="T11" s="69" t="s">
        <v>690</v>
      </c>
    </row>
    <row r="12" spans="1:20" ht="216" customHeight="1" x14ac:dyDescent="0.4">
      <c r="A12" s="149"/>
      <c r="B12" s="47" t="s">
        <v>874</v>
      </c>
      <c r="C12" s="74" t="s">
        <v>122</v>
      </c>
      <c r="D12" s="152"/>
      <c r="E12" s="74" t="s">
        <v>159</v>
      </c>
      <c r="F12" s="74" t="s">
        <v>809</v>
      </c>
      <c r="G12" s="74" t="s">
        <v>810</v>
      </c>
      <c r="H12" s="69" t="s">
        <v>27</v>
      </c>
      <c r="I12" s="56" t="s">
        <v>693</v>
      </c>
      <c r="J12" s="56" t="s">
        <v>817</v>
      </c>
      <c r="K12" s="56" t="s">
        <v>75</v>
      </c>
      <c r="L12" s="77" t="s">
        <v>27</v>
      </c>
      <c r="M12" s="77" t="s">
        <v>27</v>
      </c>
      <c r="N12" s="77" t="s">
        <v>27</v>
      </c>
      <c r="O12" s="77"/>
      <c r="P12" s="77"/>
      <c r="Q12" s="77" t="s">
        <v>27</v>
      </c>
      <c r="R12" s="56">
        <v>1</v>
      </c>
      <c r="S12" s="56" t="s">
        <v>971</v>
      </c>
      <c r="T12" s="56" t="s">
        <v>692</v>
      </c>
    </row>
    <row r="13" spans="1:20" ht="252" customHeight="1" x14ac:dyDescent="0.4">
      <c r="A13" s="149"/>
      <c r="B13" s="125" t="s">
        <v>875</v>
      </c>
      <c r="C13" s="74" t="s">
        <v>52</v>
      </c>
      <c r="D13" s="152"/>
      <c r="E13" s="74" t="s">
        <v>159</v>
      </c>
      <c r="F13" s="74" t="s">
        <v>811</v>
      </c>
      <c r="G13" s="74" t="s">
        <v>812</v>
      </c>
      <c r="H13" s="69" t="s">
        <v>27</v>
      </c>
      <c r="I13" s="69" t="s">
        <v>694</v>
      </c>
      <c r="J13" s="69" t="s">
        <v>901</v>
      </c>
      <c r="K13" s="69" t="s">
        <v>24</v>
      </c>
      <c r="L13" s="126" t="s">
        <v>27</v>
      </c>
      <c r="M13" s="77" t="s">
        <v>27</v>
      </c>
      <c r="N13" s="77" t="s">
        <v>27</v>
      </c>
      <c r="O13" s="126"/>
      <c r="P13" s="126"/>
      <c r="Q13" s="126" t="s">
        <v>27</v>
      </c>
      <c r="R13" s="69">
        <v>1</v>
      </c>
      <c r="S13" s="56" t="s">
        <v>972</v>
      </c>
      <c r="T13" s="56" t="s">
        <v>813</v>
      </c>
    </row>
    <row r="14" spans="1:20" ht="270" customHeight="1" x14ac:dyDescent="0.4">
      <c r="A14" s="149"/>
      <c r="B14" s="125" t="s">
        <v>876</v>
      </c>
      <c r="C14" s="100" t="s">
        <v>122</v>
      </c>
      <c r="D14" s="152"/>
      <c r="E14" s="100" t="s">
        <v>159</v>
      </c>
      <c r="F14" s="100" t="s">
        <v>814</v>
      </c>
      <c r="G14" s="100" t="s">
        <v>815</v>
      </c>
      <c r="H14" s="69" t="s">
        <v>27</v>
      </c>
      <c r="I14" s="69" t="s">
        <v>951</v>
      </c>
      <c r="J14" s="69" t="s">
        <v>816</v>
      </c>
      <c r="K14" s="69" t="s">
        <v>24</v>
      </c>
      <c r="L14" s="126" t="s">
        <v>27</v>
      </c>
      <c r="M14" s="126" t="s">
        <v>27</v>
      </c>
      <c r="N14" s="126" t="s">
        <v>27</v>
      </c>
      <c r="O14" s="126"/>
      <c r="P14" s="126"/>
      <c r="Q14" s="69">
        <v>3</v>
      </c>
      <c r="R14" s="69">
        <v>4</v>
      </c>
      <c r="S14" s="69" t="s">
        <v>819</v>
      </c>
      <c r="T14" s="69" t="s">
        <v>818</v>
      </c>
    </row>
    <row r="15" spans="1:20" ht="219" customHeight="1" x14ac:dyDescent="0.4">
      <c r="A15" s="150"/>
      <c r="B15" s="48" t="s">
        <v>877</v>
      </c>
      <c r="C15" s="74" t="s">
        <v>52</v>
      </c>
      <c r="D15" s="153"/>
      <c r="E15" s="74" t="s">
        <v>159</v>
      </c>
      <c r="F15" s="74" t="s">
        <v>811</v>
      </c>
      <c r="G15" s="74" t="s">
        <v>878</v>
      </c>
      <c r="H15" s="69" t="s">
        <v>27</v>
      </c>
      <c r="I15" s="47" t="s">
        <v>879</v>
      </c>
      <c r="J15" s="47" t="s">
        <v>880</v>
      </c>
      <c r="K15" s="47" t="s">
        <v>24</v>
      </c>
      <c r="L15" s="126" t="s">
        <v>27</v>
      </c>
      <c r="M15" s="126" t="s">
        <v>27</v>
      </c>
      <c r="N15" s="126" t="s">
        <v>27</v>
      </c>
      <c r="O15" s="126"/>
      <c r="P15" s="126"/>
      <c r="Q15" s="56" t="s">
        <v>881</v>
      </c>
      <c r="R15" s="56" t="s">
        <v>882</v>
      </c>
      <c r="S15" s="47" t="s">
        <v>973</v>
      </c>
      <c r="T15" s="47" t="s">
        <v>883</v>
      </c>
    </row>
    <row r="16" spans="1:20" ht="219" customHeight="1" x14ac:dyDescent="0.4">
      <c r="A16" s="130"/>
      <c r="B16" s="48" t="s">
        <v>898</v>
      </c>
      <c r="C16" s="148" t="s">
        <v>38</v>
      </c>
      <c r="D16" s="115"/>
      <c r="E16" s="116"/>
      <c r="F16" s="116"/>
      <c r="G16" s="116"/>
      <c r="H16" s="69"/>
      <c r="I16" s="47" t="s">
        <v>949</v>
      </c>
      <c r="J16" s="47" t="s">
        <v>961</v>
      </c>
      <c r="K16" s="47" t="s">
        <v>33</v>
      </c>
      <c r="L16" s="64">
        <v>29799499</v>
      </c>
      <c r="M16" s="55" t="s">
        <v>27</v>
      </c>
      <c r="N16" s="55" t="s">
        <v>27</v>
      </c>
      <c r="O16" s="49">
        <v>1</v>
      </c>
      <c r="P16" s="49">
        <v>1</v>
      </c>
      <c r="Q16" s="49">
        <v>0.75</v>
      </c>
      <c r="R16" s="49">
        <v>1</v>
      </c>
      <c r="S16" s="47" t="s">
        <v>680</v>
      </c>
      <c r="T16" s="47" t="s">
        <v>900</v>
      </c>
    </row>
    <row r="17" spans="1:20" s="75" customFormat="1" ht="227.4" customHeight="1" x14ac:dyDescent="0.5">
      <c r="A17" s="71" t="s">
        <v>538</v>
      </c>
      <c r="B17" s="48" t="s">
        <v>899</v>
      </c>
      <c r="C17" s="150"/>
      <c r="D17" s="114" t="s">
        <v>903</v>
      </c>
      <c r="E17" s="116" t="s">
        <v>39</v>
      </c>
      <c r="F17" s="116" t="s">
        <v>46</v>
      </c>
      <c r="G17" s="116" t="s">
        <v>47</v>
      </c>
      <c r="H17" s="69" t="s">
        <v>27</v>
      </c>
      <c r="I17" s="47" t="s">
        <v>915</v>
      </c>
      <c r="J17" s="47" t="s">
        <v>136</v>
      </c>
      <c r="K17" s="47" t="s">
        <v>33</v>
      </c>
      <c r="L17" s="92">
        <v>3950000</v>
      </c>
      <c r="M17" s="47" t="s">
        <v>164</v>
      </c>
      <c r="N17" s="47" t="s">
        <v>164</v>
      </c>
      <c r="O17" s="47"/>
      <c r="P17" s="47"/>
      <c r="Q17" s="49">
        <v>0.75</v>
      </c>
      <c r="R17" s="49">
        <v>1</v>
      </c>
      <c r="S17" s="47" t="s">
        <v>635</v>
      </c>
      <c r="T17" s="47" t="s">
        <v>900</v>
      </c>
    </row>
    <row r="18" spans="1:20" s="75" customFormat="1" ht="222" customHeight="1" x14ac:dyDescent="0.5">
      <c r="A18" s="71" t="s">
        <v>543</v>
      </c>
      <c r="B18" s="48" t="s">
        <v>959</v>
      </c>
      <c r="C18" s="74" t="s">
        <v>52</v>
      </c>
      <c r="D18" s="107" t="s">
        <v>904</v>
      </c>
      <c r="E18" s="71" t="s">
        <v>53</v>
      </c>
      <c r="F18" s="71" t="s">
        <v>54</v>
      </c>
      <c r="G18" s="71" t="s">
        <v>55</v>
      </c>
      <c r="H18" s="69" t="s">
        <v>27</v>
      </c>
      <c r="I18" s="91" t="s">
        <v>916</v>
      </c>
      <c r="J18" s="91" t="s">
        <v>960</v>
      </c>
      <c r="K18" s="47" t="s">
        <v>33</v>
      </c>
      <c r="L18" s="47" t="s">
        <v>164</v>
      </c>
      <c r="M18" s="47" t="s">
        <v>164</v>
      </c>
      <c r="N18" s="47" t="s">
        <v>164</v>
      </c>
      <c r="O18" s="47"/>
      <c r="P18" s="47"/>
      <c r="Q18" s="93" t="s">
        <v>27</v>
      </c>
      <c r="R18" s="93">
        <v>1</v>
      </c>
      <c r="S18" s="91" t="s">
        <v>637</v>
      </c>
      <c r="T18" s="47" t="s">
        <v>900</v>
      </c>
    </row>
  </sheetData>
  <mergeCells count="30">
    <mergeCell ref="O5:O7"/>
    <mergeCell ref="P5:P7"/>
    <mergeCell ref="C5:C7"/>
    <mergeCell ref="I5:I7"/>
    <mergeCell ref="C8:C11"/>
    <mergeCell ref="D8:D15"/>
    <mergeCell ref="G8:G11"/>
    <mergeCell ref="E8:E11"/>
    <mergeCell ref="F8:F11"/>
    <mergeCell ref="K5:K7"/>
    <mergeCell ref="L5:L7"/>
    <mergeCell ref="M5:M7"/>
    <mergeCell ref="G5:G7"/>
    <mergeCell ref="J5:J7"/>
    <mergeCell ref="C16:C17"/>
    <mergeCell ref="T5:T7"/>
    <mergeCell ref="A8:A15"/>
    <mergeCell ref="B1:L1"/>
    <mergeCell ref="B2:F2"/>
    <mergeCell ref="B3:T3"/>
    <mergeCell ref="N5:N7"/>
    <mergeCell ref="A5:A7"/>
    <mergeCell ref="B5:B7"/>
    <mergeCell ref="D5:D7"/>
    <mergeCell ref="E5:E7"/>
    <mergeCell ref="F5:F7"/>
    <mergeCell ref="H5:H7"/>
    <mergeCell ref="Q5:Q7"/>
    <mergeCell ref="R5:R7"/>
    <mergeCell ref="S5:S7"/>
  </mergeCells>
  <pageMargins left="0.70866141732283505" right="0.70866141732283505" top="0.74803149606299202" bottom="0.74803149606299202" header="0.31496062992126" footer="0.31496062992126"/>
  <pageSetup paperSize="8" scale="48" fitToHeight="0" orientation="landscape" r:id="rId1"/>
  <headerFooter>
    <oddFooter>&amp;R&amp;"Arial,Bold"&amp;20Page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B17B-21A8-4EE4-A5AC-DFF6BF660B16}">
  <sheetPr>
    <pageSetUpPr fitToPage="1"/>
  </sheetPr>
  <dimension ref="A1:N16"/>
  <sheetViews>
    <sheetView view="pageBreakPreview" zoomScale="50" zoomScaleNormal="80" zoomScaleSheetLayoutView="50" workbookViewId="0">
      <selection sqref="A1:XFD1048576"/>
    </sheetView>
  </sheetViews>
  <sheetFormatPr defaultColWidth="9.21875" defaultRowHeight="14.4" x14ac:dyDescent="0.3"/>
  <cols>
    <col min="1" max="1" width="33.44140625" customWidth="1"/>
    <col min="2" max="2" width="14.44140625" customWidth="1"/>
    <col min="3" max="3" width="15" customWidth="1"/>
    <col min="4" max="4" width="17.44140625" bestFit="1" customWidth="1"/>
    <col min="5" max="5" width="14.77734375" customWidth="1"/>
    <col min="6" max="6" width="16" customWidth="1"/>
    <col min="7" max="7" width="16" bestFit="1" customWidth="1"/>
    <col min="8" max="9" width="15.44140625" customWidth="1"/>
    <col min="10" max="10" width="14" bestFit="1" customWidth="1"/>
    <col min="11" max="11" width="14.44140625" customWidth="1"/>
    <col min="12" max="12" width="13.44140625" customWidth="1"/>
    <col min="13" max="13" width="19.21875" customWidth="1"/>
    <col min="14" max="14" width="18.77734375" hidden="1" customWidth="1"/>
  </cols>
  <sheetData>
    <row r="1" spans="1:14" ht="21" x14ac:dyDescent="0.3">
      <c r="A1" s="146" t="s">
        <v>502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21" x14ac:dyDescent="0.3">
      <c r="A2" s="32" t="s">
        <v>484</v>
      </c>
      <c r="B2" s="146" t="s">
        <v>483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66.75" customHeight="1" x14ac:dyDescent="0.3">
      <c r="A3" s="38" t="s">
        <v>482</v>
      </c>
      <c r="B3" s="39" t="s">
        <v>481</v>
      </c>
      <c r="C3" s="38" t="s">
        <v>480</v>
      </c>
      <c r="D3" s="38" t="s">
        <v>479</v>
      </c>
      <c r="E3" s="38" t="s">
        <v>478</v>
      </c>
      <c r="F3" s="38" t="s">
        <v>477</v>
      </c>
      <c r="G3" s="38" t="s">
        <v>476</v>
      </c>
      <c r="H3" s="38" t="s">
        <v>155</v>
      </c>
      <c r="I3" s="38" t="s">
        <v>475</v>
      </c>
      <c r="J3" s="38" t="s">
        <v>474</v>
      </c>
      <c r="K3" s="38" t="s">
        <v>156</v>
      </c>
      <c r="L3" s="38" t="s">
        <v>473</v>
      </c>
      <c r="M3" s="38" t="s">
        <v>472</v>
      </c>
      <c r="N3" s="29" t="s">
        <v>580</v>
      </c>
    </row>
    <row r="4" spans="1:14" ht="44.7" customHeight="1" x14ac:dyDescent="0.35">
      <c r="A4" s="40" t="s">
        <v>501</v>
      </c>
      <c r="B4" s="28">
        <f>1920695022.3918/12</f>
        <v>160057918.53264999</v>
      </c>
      <c r="C4" s="28">
        <v>160057918.53264999</v>
      </c>
      <c r="D4" s="28">
        <v>160057918.53264999</v>
      </c>
      <c r="E4" s="28">
        <v>160057918.53264999</v>
      </c>
      <c r="F4" s="28">
        <v>160057918.53264999</v>
      </c>
      <c r="G4" s="28">
        <v>160057918.53264999</v>
      </c>
      <c r="H4" s="28">
        <v>160057918.53264999</v>
      </c>
      <c r="I4" s="28">
        <v>160057918.53264999</v>
      </c>
      <c r="J4" s="28">
        <v>160057918.53264999</v>
      </c>
      <c r="K4" s="28">
        <v>160057918.53264999</v>
      </c>
      <c r="L4" s="28">
        <v>160057918.53264999</v>
      </c>
      <c r="M4" s="28">
        <v>160057918.53264999</v>
      </c>
      <c r="N4" s="25">
        <f>B4+C4+D4+E4+F4+G4+H4+I4+J4+K4+L4+M4</f>
        <v>1920695022.3917999</v>
      </c>
    </row>
    <row r="5" spans="1:14" ht="45.45" customHeight="1" x14ac:dyDescent="0.35">
      <c r="A5" s="42" t="s">
        <v>500</v>
      </c>
      <c r="B5" s="28">
        <f>70449646.9448/12</f>
        <v>5870803.9120666673</v>
      </c>
      <c r="C5" s="28">
        <v>5870803.9120666673</v>
      </c>
      <c r="D5" s="28">
        <v>5870803.9120666673</v>
      </c>
      <c r="E5" s="28">
        <v>5870803.9120666673</v>
      </c>
      <c r="F5" s="28">
        <v>5870803.9120666673</v>
      </c>
      <c r="G5" s="28">
        <v>5870803.9120666673</v>
      </c>
      <c r="H5" s="28">
        <v>5870803.9120666673</v>
      </c>
      <c r="I5" s="28">
        <v>5870803.9120666673</v>
      </c>
      <c r="J5" s="28">
        <v>5870803.9120666673</v>
      </c>
      <c r="K5" s="28">
        <v>5870803.9120666673</v>
      </c>
      <c r="L5" s="28">
        <v>5870803.9120666673</v>
      </c>
      <c r="M5" s="28">
        <v>5870803.9120666673</v>
      </c>
      <c r="N5" s="25">
        <f t="shared" ref="N5:N12" si="0">B5+C5+D5+E5+F5+G5+H5+I5+J5+K5+L5+M5</f>
        <v>70449646.944800004</v>
      </c>
    </row>
    <row r="6" spans="1:14" ht="43.5" customHeight="1" x14ac:dyDescent="0.35">
      <c r="A6" s="41" t="s">
        <v>499</v>
      </c>
      <c r="B6" s="28">
        <f>3522533168/12</f>
        <v>293544430.66666669</v>
      </c>
      <c r="C6" s="28">
        <v>293544430.66666669</v>
      </c>
      <c r="D6" s="28">
        <v>293544430.66666669</v>
      </c>
      <c r="E6" s="28">
        <v>293544430.66666669</v>
      </c>
      <c r="F6" s="28">
        <v>293544430.66666669</v>
      </c>
      <c r="G6" s="28">
        <v>293544430.66666669</v>
      </c>
      <c r="H6" s="28">
        <v>293544430.66666669</v>
      </c>
      <c r="I6" s="28">
        <v>293544430.66666669</v>
      </c>
      <c r="J6" s="28">
        <v>293544430.66666669</v>
      </c>
      <c r="K6" s="28">
        <v>293544430.66666669</v>
      </c>
      <c r="L6" s="28">
        <v>293544430.66666669</v>
      </c>
      <c r="M6" s="28">
        <v>293544430.66666669</v>
      </c>
      <c r="N6" s="25">
        <f t="shared" si="0"/>
        <v>3522533167.9999995</v>
      </c>
    </row>
    <row r="7" spans="1:14" ht="47.1" customHeight="1" x14ac:dyDescent="0.35">
      <c r="A7" s="41" t="s">
        <v>498</v>
      </c>
      <c r="B7" s="28">
        <f>1013526242.1275/12</f>
        <v>84460520.177291676</v>
      </c>
      <c r="C7" s="28">
        <v>84460520.177291676</v>
      </c>
      <c r="D7" s="28">
        <v>84460520.177291676</v>
      </c>
      <c r="E7" s="28">
        <v>84460520.177291676</v>
      </c>
      <c r="F7" s="28">
        <v>84460520.177291676</v>
      </c>
      <c r="G7" s="28">
        <v>84460520.177291676</v>
      </c>
      <c r="H7" s="28">
        <v>84460520.177291676</v>
      </c>
      <c r="I7" s="28">
        <v>84460520.177291676</v>
      </c>
      <c r="J7" s="28">
        <v>84460520.177291676</v>
      </c>
      <c r="K7" s="28">
        <v>84460520.177291676</v>
      </c>
      <c r="L7" s="28">
        <v>84460520.177291676</v>
      </c>
      <c r="M7" s="28">
        <v>84460520.177291676</v>
      </c>
      <c r="N7" s="25">
        <f t="shared" si="0"/>
        <v>1013526242.1274999</v>
      </c>
    </row>
    <row r="8" spans="1:14" ht="42.6" customHeight="1" x14ac:dyDescent="0.35">
      <c r="A8" s="41" t="s">
        <v>497</v>
      </c>
      <c r="B8" s="28">
        <f>674160000/12</f>
        <v>56180000</v>
      </c>
      <c r="C8" s="28">
        <v>56180000</v>
      </c>
      <c r="D8" s="28">
        <v>56180000</v>
      </c>
      <c r="E8" s="28">
        <v>56180000</v>
      </c>
      <c r="F8" s="28">
        <v>56180000</v>
      </c>
      <c r="G8" s="28">
        <v>56180000</v>
      </c>
      <c r="H8" s="28">
        <v>56180000</v>
      </c>
      <c r="I8" s="28">
        <v>56180000</v>
      </c>
      <c r="J8" s="28">
        <v>56180000</v>
      </c>
      <c r="K8" s="28">
        <v>56180000</v>
      </c>
      <c r="L8" s="28">
        <v>56180000</v>
      </c>
      <c r="M8" s="28">
        <v>56180000</v>
      </c>
      <c r="N8" s="25">
        <f t="shared" si="0"/>
        <v>674160000</v>
      </c>
    </row>
    <row r="9" spans="1:14" ht="47.1" customHeight="1" x14ac:dyDescent="0.35">
      <c r="A9" s="42" t="s">
        <v>496</v>
      </c>
      <c r="B9" s="28">
        <f>390260342.54/12</f>
        <v>32521695.21166667</v>
      </c>
      <c r="C9" s="28">
        <v>32521695.21166667</v>
      </c>
      <c r="D9" s="28">
        <v>32521695.21166667</v>
      </c>
      <c r="E9" s="28">
        <v>32521695.21166667</v>
      </c>
      <c r="F9" s="28">
        <v>32521695.21166667</v>
      </c>
      <c r="G9" s="28">
        <v>32521695.21166667</v>
      </c>
      <c r="H9" s="28">
        <v>32521695.21166667</v>
      </c>
      <c r="I9" s="28">
        <v>32521695.21166667</v>
      </c>
      <c r="J9" s="28">
        <v>32521695.21166667</v>
      </c>
      <c r="K9" s="28">
        <v>32521695.21166667</v>
      </c>
      <c r="L9" s="28">
        <v>32521695.21166667</v>
      </c>
      <c r="M9" s="28">
        <v>32521695.21166667</v>
      </c>
      <c r="N9" s="25">
        <f t="shared" si="0"/>
        <v>390260342.53999996</v>
      </c>
    </row>
    <row r="10" spans="1:14" ht="43.35" customHeight="1" x14ac:dyDescent="0.35">
      <c r="A10" s="41" t="s">
        <v>456</v>
      </c>
      <c r="B10" s="28">
        <f>56180000/12</f>
        <v>4681666.666666667</v>
      </c>
      <c r="C10" s="28">
        <v>4681666.666666667</v>
      </c>
      <c r="D10" s="28">
        <v>4681666.666666667</v>
      </c>
      <c r="E10" s="28">
        <v>4681666.666666667</v>
      </c>
      <c r="F10" s="28">
        <v>4681666.666666667</v>
      </c>
      <c r="G10" s="28">
        <v>4681666.666666667</v>
      </c>
      <c r="H10" s="28">
        <v>4681666.666666667</v>
      </c>
      <c r="I10" s="28">
        <v>4681666.666666667</v>
      </c>
      <c r="J10" s="28">
        <v>4681666.666666667</v>
      </c>
      <c r="K10" s="28">
        <v>4681666.666666667</v>
      </c>
      <c r="L10" s="28">
        <v>4681666.666666667</v>
      </c>
      <c r="M10" s="28">
        <v>4681666.666666667</v>
      </c>
      <c r="N10" s="25">
        <f t="shared" si="0"/>
        <v>56179999.999999993</v>
      </c>
    </row>
    <row r="11" spans="1:14" ht="44.1" customHeight="1" x14ac:dyDescent="0.35">
      <c r="A11" s="41" t="s">
        <v>495</v>
      </c>
      <c r="B11" s="28">
        <f>855830338.4846/12</f>
        <v>71319194.873716667</v>
      </c>
      <c r="C11" s="28">
        <v>71319194.873716667</v>
      </c>
      <c r="D11" s="28">
        <v>71319194.873716667</v>
      </c>
      <c r="E11" s="28">
        <v>71319194.873716667</v>
      </c>
      <c r="F11" s="28">
        <v>71319194.873716667</v>
      </c>
      <c r="G11" s="28">
        <v>71319194.873716667</v>
      </c>
      <c r="H11" s="28">
        <v>71319194.873716667</v>
      </c>
      <c r="I11" s="28">
        <v>71319194.873716667</v>
      </c>
      <c r="J11" s="28">
        <v>71319194.873716667</v>
      </c>
      <c r="K11" s="28">
        <v>71319194.873716667</v>
      </c>
      <c r="L11" s="28">
        <v>71319194.873716667</v>
      </c>
      <c r="M11" s="28">
        <v>71319194.873716667</v>
      </c>
      <c r="N11" s="25">
        <f t="shared" si="0"/>
        <v>855830338.48460019</v>
      </c>
    </row>
    <row r="12" spans="1:14" ht="46.2" customHeight="1" x14ac:dyDescent="0.35">
      <c r="A12" s="41" t="s">
        <v>494</v>
      </c>
      <c r="B12" s="28">
        <f>72456935.6784/12</f>
        <v>6038077.9731999999</v>
      </c>
      <c r="C12" s="28">
        <v>6038077.9731999999</v>
      </c>
      <c r="D12" s="28">
        <v>6038077.9731999999</v>
      </c>
      <c r="E12" s="28">
        <v>6038077.9731999999</v>
      </c>
      <c r="F12" s="28">
        <v>6038077.9731999999</v>
      </c>
      <c r="G12" s="28">
        <v>6038077.9731999999</v>
      </c>
      <c r="H12" s="28">
        <v>6038077.9731999999</v>
      </c>
      <c r="I12" s="28">
        <v>6038077.9731999999</v>
      </c>
      <c r="J12" s="28">
        <v>6038077.9731999999</v>
      </c>
      <c r="K12" s="28">
        <v>6038077.9731999999</v>
      </c>
      <c r="L12" s="28">
        <v>6038077.9731999999</v>
      </c>
      <c r="M12" s="28">
        <v>6038077.9731999999</v>
      </c>
      <c r="N12" s="25">
        <f t="shared" si="0"/>
        <v>72456935.678399995</v>
      </c>
    </row>
    <row r="13" spans="1:14" ht="45.6" customHeight="1" x14ac:dyDescent="0.35">
      <c r="A13" s="41" t="s">
        <v>493</v>
      </c>
      <c r="B13" s="28">
        <f>238742782.794103/12</f>
        <v>19895231.899508584</v>
      </c>
      <c r="C13" s="28">
        <v>19895231.899508584</v>
      </c>
      <c r="D13" s="28">
        <v>19895231.899508584</v>
      </c>
      <c r="E13" s="28">
        <v>19895231.899508584</v>
      </c>
      <c r="F13" s="28">
        <v>19895231.899508584</v>
      </c>
      <c r="G13" s="28">
        <v>19895231.899508584</v>
      </c>
      <c r="H13" s="28">
        <v>19895231.899508584</v>
      </c>
      <c r="I13" s="28">
        <v>19895231.899508584</v>
      </c>
      <c r="J13" s="28">
        <v>19895231.899508584</v>
      </c>
      <c r="K13" s="28">
        <v>19895231.899508584</v>
      </c>
      <c r="L13" s="28">
        <v>19895231.899508584</v>
      </c>
      <c r="M13" s="28">
        <v>19895231.899508584</v>
      </c>
      <c r="N13" s="25">
        <f>B13+C13+D13+E13+F13+G13+H13+I13+J13+K13+L13+M13</f>
        <v>238742782.79410306</v>
      </c>
    </row>
    <row r="14" spans="1:14" ht="47.1" customHeight="1" x14ac:dyDescent="0.35">
      <c r="A14" s="40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44.7" customHeight="1" x14ac:dyDescent="0.35">
      <c r="A15" s="40" t="s">
        <v>492</v>
      </c>
      <c r="B15" s="25">
        <f>SUM(B4:B14)</f>
        <v>734569539.91343355</v>
      </c>
      <c r="C15" s="25">
        <f t="shared" ref="C15:M15" si="1">SUM(C4:C14)</f>
        <v>734569539.91343355</v>
      </c>
      <c r="D15" s="25">
        <f t="shared" si="1"/>
        <v>734569539.91343355</v>
      </c>
      <c r="E15" s="25">
        <f t="shared" si="1"/>
        <v>734569539.91343355</v>
      </c>
      <c r="F15" s="25">
        <f t="shared" si="1"/>
        <v>734569539.91343355</v>
      </c>
      <c r="G15" s="25">
        <f t="shared" si="1"/>
        <v>734569539.91343355</v>
      </c>
      <c r="H15" s="25">
        <f t="shared" si="1"/>
        <v>734569539.91343355</v>
      </c>
      <c r="I15" s="25">
        <f t="shared" si="1"/>
        <v>734569539.91343355</v>
      </c>
      <c r="J15" s="25">
        <f t="shared" si="1"/>
        <v>734569539.91343355</v>
      </c>
      <c r="K15" s="25">
        <f t="shared" si="1"/>
        <v>734569539.91343355</v>
      </c>
      <c r="L15" s="25">
        <f t="shared" si="1"/>
        <v>734569539.91343355</v>
      </c>
      <c r="M15" s="25">
        <f t="shared" si="1"/>
        <v>734569539.91343355</v>
      </c>
      <c r="N15" s="25">
        <f>SUM(N4:N13)</f>
        <v>8814834478.9612026</v>
      </c>
    </row>
    <row r="16" spans="1:14" ht="25.5" customHeight="1" x14ac:dyDescent="0.3"/>
  </sheetData>
  <mergeCells count="2">
    <mergeCell ref="A1:N1"/>
    <mergeCell ref="B2:N2"/>
  </mergeCells>
  <pageMargins left="0.70866141732283472" right="0.70866141732283472" top="0.74803149606299213" bottom="0.74803149606299213" header="0.31496062992125984" footer="0.31496062992125984"/>
  <pageSetup paperSize="8" scale="87" fitToHeight="0" orientation="landscape" r:id="rId1"/>
  <headerFooter>
    <oddFooter>&amp;R&amp;"Arial,Bold"&amp;20Page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4C74-D6F1-4451-94D8-3CA102B8C41B}">
  <sheetPr>
    <pageSetUpPr fitToPage="1"/>
  </sheetPr>
  <dimension ref="A1:J193"/>
  <sheetViews>
    <sheetView view="pageBreakPreview" zoomScale="60" zoomScaleNormal="60" workbookViewId="0">
      <pane xSplit="4" ySplit="1" topLeftCell="E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N1" sqref="N1:N1048576"/>
    </sheetView>
  </sheetViews>
  <sheetFormatPr defaultColWidth="9.88671875" defaultRowHeight="13.2" x14ac:dyDescent="0.25"/>
  <cols>
    <col min="1" max="1" width="10" style="9" bestFit="1" customWidth="1"/>
    <col min="2" max="2" width="39.6640625" style="9" customWidth="1"/>
    <col min="3" max="3" width="27.109375" style="9" bestFit="1" customWidth="1"/>
    <col min="4" max="4" width="18.88671875" style="9" bestFit="1" customWidth="1"/>
    <col min="5" max="5" width="88.88671875" style="9" customWidth="1"/>
    <col min="6" max="6" width="16.21875" style="10" bestFit="1" customWidth="1"/>
    <col min="7" max="7" width="14.21875" style="10" bestFit="1" customWidth="1"/>
    <col min="8" max="8" width="16.88671875" style="10" bestFit="1" customWidth="1"/>
    <col min="9" max="9" width="100.6640625" style="9" bestFit="1" customWidth="1"/>
    <col min="10" max="14" width="0" style="9" hidden="1" customWidth="1"/>
    <col min="15" max="16384" width="9.88671875" style="9"/>
  </cols>
  <sheetData>
    <row r="1" spans="1:10" s="11" customFormat="1" x14ac:dyDescent="0.25">
      <c r="A1" s="23" t="s">
        <v>454</v>
      </c>
      <c r="B1" s="23" t="s">
        <v>453</v>
      </c>
      <c r="C1" s="23" t="s">
        <v>452</v>
      </c>
      <c r="D1" s="23" t="s">
        <v>451</v>
      </c>
      <c r="E1" s="23" t="s">
        <v>932</v>
      </c>
      <c r="F1" s="24" t="s">
        <v>450</v>
      </c>
      <c r="G1" s="24" t="s">
        <v>449</v>
      </c>
      <c r="H1" s="24" t="s">
        <v>448</v>
      </c>
      <c r="I1" s="23" t="s">
        <v>447</v>
      </c>
    </row>
    <row r="2" spans="1:10" ht="14.4" customHeight="1" x14ac:dyDescent="0.25">
      <c r="A2" s="9">
        <v>101011</v>
      </c>
      <c r="B2" s="9" t="s">
        <v>445</v>
      </c>
      <c r="C2" s="9" t="s">
        <v>444</v>
      </c>
      <c r="D2" s="9" t="s">
        <v>446</v>
      </c>
      <c r="E2" s="9">
        <v>2</v>
      </c>
      <c r="F2" s="13">
        <v>1000000</v>
      </c>
      <c r="G2" s="9"/>
      <c r="H2" s="20">
        <v>2500000</v>
      </c>
    </row>
    <row r="3" spans="1:10" ht="14.4" customHeight="1" x14ac:dyDescent="0.25">
      <c r="A3" s="9">
        <v>101011</v>
      </c>
      <c r="B3" s="9" t="s">
        <v>445</v>
      </c>
      <c r="C3" s="9" t="s">
        <v>444</v>
      </c>
      <c r="D3" s="9" t="s">
        <v>443</v>
      </c>
      <c r="E3" s="9">
        <v>2</v>
      </c>
      <c r="F3" s="13">
        <v>4000000</v>
      </c>
      <c r="G3" s="13">
        <v>58998.1</v>
      </c>
      <c r="H3" s="20">
        <v>2500000</v>
      </c>
    </row>
    <row r="4" spans="1:10" ht="14.4" customHeight="1" x14ac:dyDescent="0.25">
      <c r="A4" s="9">
        <v>202035</v>
      </c>
      <c r="B4" s="9" t="s">
        <v>933</v>
      </c>
      <c r="C4" s="9" t="s">
        <v>442</v>
      </c>
      <c r="D4" s="9" t="s">
        <v>441</v>
      </c>
      <c r="E4" s="9" t="s">
        <v>440</v>
      </c>
      <c r="F4" s="13">
        <v>30000000</v>
      </c>
      <c r="G4" s="13"/>
      <c r="H4" s="9">
        <v>25000000</v>
      </c>
      <c r="I4" s="22">
        <v>27300625</v>
      </c>
    </row>
    <row r="5" spans="1:10" ht="14.4" customHeight="1" x14ac:dyDescent="0.25">
      <c r="A5" s="9">
        <v>304001</v>
      </c>
      <c r="B5" s="9" t="s">
        <v>416</v>
      </c>
      <c r="C5" s="9" t="s">
        <v>439</v>
      </c>
      <c r="D5" s="9" t="s">
        <v>438</v>
      </c>
      <c r="E5" s="9" t="s">
        <v>407</v>
      </c>
      <c r="F5" s="13">
        <v>0</v>
      </c>
      <c r="G5" s="13">
        <v>0</v>
      </c>
      <c r="H5" s="20">
        <v>0</v>
      </c>
      <c r="I5" s="9" t="s">
        <v>437</v>
      </c>
    </row>
    <row r="6" spans="1:10" ht="14.4" customHeight="1" x14ac:dyDescent="0.25">
      <c r="A6" s="9">
        <v>304346</v>
      </c>
      <c r="B6" s="9" t="s">
        <v>416</v>
      </c>
      <c r="C6" s="9" t="s">
        <v>430</v>
      </c>
      <c r="D6" s="9" t="s">
        <v>436</v>
      </c>
      <c r="E6" s="9" t="s">
        <v>407</v>
      </c>
      <c r="F6" s="13">
        <v>0</v>
      </c>
      <c r="G6" s="13">
        <v>0</v>
      </c>
      <c r="H6" s="20">
        <v>50000</v>
      </c>
      <c r="I6" s="9" t="s">
        <v>435</v>
      </c>
    </row>
    <row r="7" spans="1:10" ht="14.4" customHeight="1" x14ac:dyDescent="0.25">
      <c r="A7" s="9">
        <v>304346</v>
      </c>
      <c r="B7" s="9" t="s">
        <v>416</v>
      </c>
      <c r="C7" s="9" t="s">
        <v>430</v>
      </c>
      <c r="D7" s="9" t="s">
        <v>434</v>
      </c>
      <c r="E7" s="9" t="s">
        <v>407</v>
      </c>
      <c r="F7" s="13"/>
      <c r="G7" s="13"/>
      <c r="H7" s="20">
        <v>60000</v>
      </c>
      <c r="I7" s="9" t="s">
        <v>433</v>
      </c>
    </row>
    <row r="8" spans="1:10" x14ac:dyDescent="0.25">
      <c r="A8" s="9">
        <v>304346</v>
      </c>
      <c r="B8" s="9" t="s">
        <v>416</v>
      </c>
      <c r="C8" s="9" t="s">
        <v>430</v>
      </c>
      <c r="D8" s="9" t="s">
        <v>432</v>
      </c>
      <c r="E8" s="9" t="s">
        <v>407</v>
      </c>
      <c r="F8" s="13"/>
      <c r="G8" s="13"/>
      <c r="H8" s="20">
        <v>0</v>
      </c>
      <c r="I8" s="9" t="s">
        <v>431</v>
      </c>
    </row>
    <row r="9" spans="1:10" ht="14.4" customHeight="1" x14ac:dyDescent="0.25">
      <c r="A9" s="9">
        <v>304346</v>
      </c>
      <c r="B9" s="9" t="s">
        <v>416</v>
      </c>
      <c r="C9" s="9" t="s">
        <v>430</v>
      </c>
      <c r="D9" s="9" t="s">
        <v>429</v>
      </c>
      <c r="E9" s="9" t="s">
        <v>407</v>
      </c>
      <c r="F9" s="13">
        <v>0</v>
      </c>
      <c r="G9" s="13">
        <v>0</v>
      </c>
      <c r="H9" s="20"/>
      <c r="I9" s="9" t="s">
        <v>428</v>
      </c>
    </row>
    <row r="10" spans="1:10" ht="14.4" customHeight="1" x14ac:dyDescent="0.25">
      <c r="A10" s="9">
        <v>304506</v>
      </c>
      <c r="B10" s="9" t="s">
        <v>416</v>
      </c>
      <c r="C10" s="9" t="s">
        <v>427</v>
      </c>
      <c r="D10" s="9" t="s">
        <v>426</v>
      </c>
      <c r="E10" s="9" t="s">
        <v>407</v>
      </c>
      <c r="F10" s="13"/>
      <c r="G10" s="13"/>
      <c r="H10" s="20">
        <v>400000</v>
      </c>
      <c r="I10" s="9" t="s">
        <v>425</v>
      </c>
    </row>
    <row r="11" spans="1:10" ht="14.4" customHeight="1" x14ac:dyDescent="0.25">
      <c r="A11" s="9">
        <v>304507</v>
      </c>
      <c r="B11" s="9" t="s">
        <v>416</v>
      </c>
      <c r="C11" s="9" t="s">
        <v>424</v>
      </c>
      <c r="D11" s="9" t="s">
        <v>423</v>
      </c>
      <c r="E11" s="9" t="s">
        <v>407</v>
      </c>
      <c r="F11" s="13"/>
      <c r="G11" s="13"/>
      <c r="H11" s="20">
        <v>40000</v>
      </c>
      <c r="I11" s="9" t="s">
        <v>422</v>
      </c>
      <c r="J11" s="9" t="s">
        <v>419</v>
      </c>
    </row>
    <row r="12" spans="1:10" ht="14.4" customHeight="1" x14ac:dyDescent="0.25">
      <c r="A12" s="9">
        <v>304526</v>
      </c>
      <c r="B12" s="9" t="s">
        <v>416</v>
      </c>
      <c r="C12" s="9" t="s">
        <v>415</v>
      </c>
      <c r="D12" s="9" t="s">
        <v>421</v>
      </c>
      <c r="E12" s="9" t="s">
        <v>407</v>
      </c>
      <c r="F12" s="13">
        <v>17000000</v>
      </c>
      <c r="G12" s="13">
        <v>12508225.119999999</v>
      </c>
      <c r="H12" s="20">
        <v>8325000</v>
      </c>
      <c r="I12" s="9" t="s">
        <v>420</v>
      </c>
      <c r="J12" s="9" t="s">
        <v>419</v>
      </c>
    </row>
    <row r="13" spans="1:10" x14ac:dyDescent="0.25">
      <c r="A13" s="9">
        <v>304526</v>
      </c>
      <c r="B13" s="9" t="s">
        <v>416</v>
      </c>
      <c r="C13" s="9" t="s">
        <v>415</v>
      </c>
      <c r="D13" s="9" t="s">
        <v>418</v>
      </c>
      <c r="E13" s="9" t="s">
        <v>407</v>
      </c>
      <c r="F13" s="13">
        <v>3000000</v>
      </c>
      <c r="G13" s="13">
        <v>240000</v>
      </c>
      <c r="H13" s="20">
        <v>1500000</v>
      </c>
      <c r="I13" s="9" t="s">
        <v>417</v>
      </c>
    </row>
    <row r="14" spans="1:10" x14ac:dyDescent="0.25">
      <c r="A14" s="9">
        <v>304526</v>
      </c>
      <c r="B14" s="9" t="s">
        <v>416</v>
      </c>
      <c r="C14" s="9" t="s">
        <v>415</v>
      </c>
      <c r="D14" s="9" t="s">
        <v>414</v>
      </c>
      <c r="E14" s="9" t="s">
        <v>407</v>
      </c>
      <c r="F14" s="13"/>
      <c r="G14" s="13"/>
      <c r="H14" s="20">
        <v>4625000</v>
      </c>
      <c r="I14" s="9" t="s">
        <v>413</v>
      </c>
    </row>
    <row r="15" spans="1:10" x14ac:dyDescent="0.25">
      <c r="A15" s="9">
        <v>402284</v>
      </c>
      <c r="B15" s="9" t="s">
        <v>313</v>
      </c>
      <c r="C15" s="9" t="s">
        <v>409</v>
      </c>
      <c r="D15" s="9" t="s">
        <v>412</v>
      </c>
      <c r="E15" s="9" t="s">
        <v>407</v>
      </c>
      <c r="F15" s="15"/>
      <c r="G15" s="15"/>
      <c r="H15" s="15">
        <v>65000</v>
      </c>
      <c r="I15" s="9" t="s">
        <v>410</v>
      </c>
    </row>
    <row r="16" spans="1:10" x14ac:dyDescent="0.25">
      <c r="A16" s="9">
        <v>402284</v>
      </c>
      <c r="B16" s="9" t="s">
        <v>313</v>
      </c>
      <c r="C16" s="9" t="s">
        <v>409</v>
      </c>
      <c r="D16" s="9" t="s">
        <v>411</v>
      </c>
      <c r="E16" s="9" t="s">
        <v>407</v>
      </c>
      <c r="F16" s="15"/>
      <c r="G16" s="15"/>
      <c r="H16" s="15">
        <v>25000</v>
      </c>
      <c r="I16" s="9" t="s">
        <v>410</v>
      </c>
    </row>
    <row r="17" spans="1:10" x14ac:dyDescent="0.25">
      <c r="A17" s="9">
        <v>402284</v>
      </c>
      <c r="B17" s="9" t="s">
        <v>313</v>
      </c>
      <c r="C17" s="9" t="s">
        <v>409</v>
      </c>
      <c r="D17" s="9" t="s">
        <v>408</v>
      </c>
      <c r="E17" s="9" t="s">
        <v>407</v>
      </c>
      <c r="F17" s="15"/>
      <c r="G17" s="15"/>
      <c r="H17" s="15">
        <v>10000</v>
      </c>
      <c r="I17" s="9" t="s">
        <v>406</v>
      </c>
    </row>
    <row r="18" spans="1:10" x14ac:dyDescent="0.25">
      <c r="A18" s="9">
        <v>403243</v>
      </c>
      <c r="B18" s="9" t="s">
        <v>313</v>
      </c>
      <c r="C18" s="9" t="s">
        <v>397</v>
      </c>
      <c r="D18" s="9" t="s">
        <v>405</v>
      </c>
      <c r="E18" s="9" t="s">
        <v>389</v>
      </c>
      <c r="F18" s="13">
        <v>1000000</v>
      </c>
      <c r="G18" s="13">
        <v>-68121.649999999994</v>
      </c>
      <c r="H18" s="9"/>
    </row>
    <row r="19" spans="1:10" x14ac:dyDescent="0.25">
      <c r="A19" s="9">
        <v>403243</v>
      </c>
      <c r="B19" s="9" t="s">
        <v>313</v>
      </c>
      <c r="C19" s="9" t="s">
        <v>397</v>
      </c>
      <c r="D19" s="9" t="s">
        <v>404</v>
      </c>
      <c r="E19" s="9" t="s">
        <v>389</v>
      </c>
      <c r="F19" s="13">
        <v>3000000</v>
      </c>
      <c r="G19" s="13">
        <v>1785284.18</v>
      </c>
      <c r="H19" s="9"/>
    </row>
    <row r="20" spans="1:10" x14ac:dyDescent="0.25">
      <c r="A20" s="9">
        <v>403243</v>
      </c>
      <c r="B20" s="9" t="s">
        <v>313</v>
      </c>
      <c r="C20" s="9" t="s">
        <v>397</v>
      </c>
      <c r="D20" s="9" t="s">
        <v>403</v>
      </c>
      <c r="E20" s="9" t="s">
        <v>389</v>
      </c>
      <c r="F20" s="13">
        <v>3000000</v>
      </c>
      <c r="G20" s="13">
        <v>2288120.92</v>
      </c>
      <c r="H20" s="9"/>
    </row>
    <row r="21" spans="1:10" x14ac:dyDescent="0.25">
      <c r="A21" s="9">
        <v>403243</v>
      </c>
      <c r="B21" s="9" t="s">
        <v>313</v>
      </c>
      <c r="C21" s="9" t="s">
        <v>397</v>
      </c>
      <c r="D21" s="9" t="s">
        <v>402</v>
      </c>
      <c r="E21" s="9" t="s">
        <v>389</v>
      </c>
      <c r="F21" s="13">
        <v>1113250</v>
      </c>
      <c r="G21" s="9"/>
      <c r="H21" s="20">
        <v>4201115</v>
      </c>
    </row>
    <row r="22" spans="1:10" x14ac:dyDescent="0.25">
      <c r="A22" s="9">
        <v>403243</v>
      </c>
      <c r="B22" s="9" t="s">
        <v>313</v>
      </c>
      <c r="C22" s="9" t="s">
        <v>397</v>
      </c>
      <c r="D22" s="9" t="s">
        <v>401</v>
      </c>
      <c r="E22" s="9" t="s">
        <v>389</v>
      </c>
      <c r="F22" s="13">
        <v>3000000</v>
      </c>
      <c r="G22" s="13">
        <v>2060702.88</v>
      </c>
      <c r="H22" s="20">
        <v>3708125.08</v>
      </c>
    </row>
    <row r="23" spans="1:10" ht="14.4" customHeight="1" x14ac:dyDescent="0.25">
      <c r="A23" s="9">
        <v>403243</v>
      </c>
      <c r="B23" s="9" t="s">
        <v>313</v>
      </c>
      <c r="C23" s="9" t="s">
        <v>397</v>
      </c>
      <c r="D23" s="9" t="s">
        <v>400</v>
      </c>
      <c r="E23" s="9" t="s">
        <v>389</v>
      </c>
      <c r="F23" s="9"/>
      <c r="G23" s="9"/>
      <c r="H23" s="20">
        <v>2914387</v>
      </c>
    </row>
    <row r="24" spans="1:10" ht="14.4" customHeight="1" x14ac:dyDescent="0.25">
      <c r="A24" s="9">
        <v>403243</v>
      </c>
      <c r="B24" s="9" t="s">
        <v>313</v>
      </c>
      <c r="C24" s="9" t="s">
        <v>397</v>
      </c>
      <c r="D24" s="9" t="s">
        <v>399</v>
      </c>
      <c r="E24" s="9" t="s">
        <v>389</v>
      </c>
      <c r="F24" s="13">
        <v>3000000</v>
      </c>
      <c r="G24" s="13">
        <v>2273957.17</v>
      </c>
      <c r="H24" s="9"/>
    </row>
    <row r="25" spans="1:10" ht="14.4" customHeight="1" x14ac:dyDescent="0.25">
      <c r="A25" s="9">
        <v>403243</v>
      </c>
      <c r="B25" s="9" t="s">
        <v>313</v>
      </c>
      <c r="C25" s="9" t="s">
        <v>397</v>
      </c>
      <c r="D25" s="9" t="s">
        <v>398</v>
      </c>
      <c r="E25" s="9" t="s">
        <v>389</v>
      </c>
      <c r="F25" s="9"/>
      <c r="G25" s="9"/>
      <c r="H25" s="20">
        <v>81493</v>
      </c>
    </row>
    <row r="26" spans="1:10" ht="14.4" customHeight="1" x14ac:dyDescent="0.25">
      <c r="A26" s="9">
        <v>403243</v>
      </c>
      <c r="B26" s="9" t="s">
        <v>313</v>
      </c>
      <c r="C26" s="9" t="s">
        <v>397</v>
      </c>
      <c r="D26" s="9" t="s">
        <v>396</v>
      </c>
      <c r="E26" s="9" t="s">
        <v>389</v>
      </c>
      <c r="F26" s="13">
        <v>1013250</v>
      </c>
      <c r="G26" s="13">
        <v>37962.31</v>
      </c>
      <c r="H26" s="20">
        <v>3000000</v>
      </c>
      <c r="J26" s="9" t="s">
        <v>393</v>
      </c>
    </row>
    <row r="27" spans="1:10" ht="14.4" customHeight="1" x14ac:dyDescent="0.25">
      <c r="A27" s="9">
        <v>403553</v>
      </c>
      <c r="B27" s="9" t="s">
        <v>313</v>
      </c>
      <c r="C27" s="9" t="s">
        <v>391</v>
      </c>
      <c r="D27" s="9" t="s">
        <v>395</v>
      </c>
      <c r="E27" s="9" t="s">
        <v>389</v>
      </c>
      <c r="F27" s="15"/>
      <c r="G27" s="15">
        <v>25704</v>
      </c>
      <c r="H27" s="15">
        <v>100000</v>
      </c>
      <c r="I27" s="9" t="s">
        <v>394</v>
      </c>
      <c r="J27" s="9" t="s">
        <v>393</v>
      </c>
    </row>
    <row r="28" spans="1:10" ht="14.4" customHeight="1" x14ac:dyDescent="0.25">
      <c r="A28" s="9">
        <v>403553</v>
      </c>
      <c r="B28" s="9" t="s">
        <v>313</v>
      </c>
      <c r="C28" s="9" t="s">
        <v>391</v>
      </c>
      <c r="D28" s="9" t="s">
        <v>392</v>
      </c>
      <c r="E28" s="9" t="s">
        <v>389</v>
      </c>
      <c r="F28" s="15"/>
      <c r="G28" s="15"/>
      <c r="H28" s="15">
        <v>100000</v>
      </c>
      <c r="I28" s="9" t="s">
        <v>934</v>
      </c>
      <c r="J28" s="9" t="s">
        <v>382</v>
      </c>
    </row>
    <row r="29" spans="1:10" ht="14.4" customHeight="1" x14ac:dyDescent="0.25">
      <c r="A29" s="9">
        <v>403553</v>
      </c>
      <c r="B29" s="9" t="s">
        <v>313</v>
      </c>
      <c r="C29" s="9" t="s">
        <v>391</v>
      </c>
      <c r="D29" s="9" t="s">
        <v>390</v>
      </c>
      <c r="E29" s="9" t="s">
        <v>389</v>
      </c>
      <c r="F29" s="15"/>
      <c r="G29" s="15"/>
      <c r="H29" s="15">
        <v>400000</v>
      </c>
      <c r="I29" s="9" t="s">
        <v>388</v>
      </c>
      <c r="J29" s="9" t="s">
        <v>386</v>
      </c>
    </row>
    <row r="30" spans="1:10" ht="14.4" customHeight="1" x14ac:dyDescent="0.25">
      <c r="A30" s="9">
        <v>404183</v>
      </c>
      <c r="B30" s="9" t="s">
        <v>313</v>
      </c>
      <c r="C30" s="9" t="s">
        <v>385</v>
      </c>
      <c r="D30" s="9" t="s">
        <v>384</v>
      </c>
      <c r="E30" s="9" t="s">
        <v>349</v>
      </c>
      <c r="F30" s="15"/>
      <c r="G30" s="15"/>
      <c r="H30" s="15">
        <v>0</v>
      </c>
      <c r="I30" s="9" t="s">
        <v>387</v>
      </c>
      <c r="J30" s="9" t="s">
        <v>382</v>
      </c>
    </row>
    <row r="31" spans="1:10" ht="14.4" customHeight="1" x14ac:dyDescent="0.25">
      <c r="A31" s="9">
        <v>404183</v>
      </c>
      <c r="B31" s="9" t="s">
        <v>313</v>
      </c>
      <c r="C31" s="9" t="s">
        <v>385</v>
      </c>
      <c r="D31" s="9" t="s">
        <v>384</v>
      </c>
      <c r="E31" s="9" t="s">
        <v>349</v>
      </c>
      <c r="F31" s="15"/>
      <c r="G31" s="15"/>
      <c r="H31" s="15">
        <v>0</v>
      </c>
      <c r="I31" s="9" t="s">
        <v>935</v>
      </c>
      <c r="J31" s="9" t="s">
        <v>386</v>
      </c>
    </row>
    <row r="32" spans="1:10" ht="14.4" customHeight="1" x14ac:dyDescent="0.25">
      <c r="A32" s="9">
        <v>404183</v>
      </c>
      <c r="B32" s="9" t="s">
        <v>313</v>
      </c>
      <c r="C32" s="9" t="s">
        <v>385</v>
      </c>
      <c r="D32" s="9" t="s">
        <v>384</v>
      </c>
      <c r="E32" s="9" t="s">
        <v>349</v>
      </c>
      <c r="F32" s="15"/>
      <c r="G32" s="15"/>
      <c r="H32" s="15">
        <v>0</v>
      </c>
      <c r="I32" s="9" t="s">
        <v>383</v>
      </c>
      <c r="J32" s="9" t="s">
        <v>382</v>
      </c>
    </row>
    <row r="33" spans="1:10" x14ac:dyDescent="0.25">
      <c r="A33" s="9">
        <v>404185</v>
      </c>
      <c r="B33" s="9" t="s">
        <v>313</v>
      </c>
      <c r="C33" s="9" t="s">
        <v>375</v>
      </c>
      <c r="D33" s="9" t="s">
        <v>381</v>
      </c>
      <c r="E33" s="9" t="s">
        <v>349</v>
      </c>
      <c r="F33" s="15"/>
      <c r="G33" s="15">
        <v>88678.8</v>
      </c>
      <c r="H33" s="15"/>
      <c r="J33" s="9" t="s">
        <v>362</v>
      </c>
    </row>
    <row r="34" spans="1:10" x14ac:dyDescent="0.25">
      <c r="A34" s="9">
        <v>404185</v>
      </c>
      <c r="B34" s="9" t="s">
        <v>313</v>
      </c>
      <c r="C34" s="9" t="s">
        <v>375</v>
      </c>
      <c r="D34" s="9" t="s">
        <v>380</v>
      </c>
      <c r="E34" s="9" t="s">
        <v>349</v>
      </c>
      <c r="F34" s="15">
        <v>2000000</v>
      </c>
      <c r="G34" s="15">
        <v>123921.39</v>
      </c>
      <c r="H34" s="15">
        <v>10000000</v>
      </c>
      <c r="I34" s="9" t="s">
        <v>379</v>
      </c>
      <c r="J34" s="9" t="s">
        <v>362</v>
      </c>
    </row>
    <row r="35" spans="1:10" x14ac:dyDescent="0.25">
      <c r="A35" s="9">
        <v>404185</v>
      </c>
      <c r="B35" s="9" t="s">
        <v>313</v>
      </c>
      <c r="C35" s="9" t="s">
        <v>375</v>
      </c>
      <c r="D35" s="9" t="s">
        <v>374</v>
      </c>
      <c r="E35" s="9" t="s">
        <v>349</v>
      </c>
      <c r="F35" s="15"/>
      <c r="G35" s="15"/>
      <c r="H35" s="15">
        <v>0</v>
      </c>
      <c r="I35" s="9" t="s">
        <v>378</v>
      </c>
      <c r="J35" s="9" t="s">
        <v>362</v>
      </c>
    </row>
    <row r="36" spans="1:10" x14ac:dyDescent="0.25">
      <c r="A36" s="9">
        <v>404185</v>
      </c>
      <c r="B36" s="9" t="s">
        <v>313</v>
      </c>
      <c r="C36" s="9" t="s">
        <v>375</v>
      </c>
      <c r="D36" s="9" t="s">
        <v>377</v>
      </c>
      <c r="E36" s="9" t="s">
        <v>349</v>
      </c>
      <c r="F36" s="15"/>
      <c r="G36" s="15"/>
      <c r="H36" s="15">
        <v>0</v>
      </c>
      <c r="I36" s="9" t="s">
        <v>376</v>
      </c>
      <c r="J36" s="9" t="s">
        <v>362</v>
      </c>
    </row>
    <row r="37" spans="1:10" x14ac:dyDescent="0.25">
      <c r="A37" s="9">
        <v>404185</v>
      </c>
      <c r="B37" s="9" t="s">
        <v>313</v>
      </c>
      <c r="C37" s="9" t="s">
        <v>375</v>
      </c>
      <c r="D37" s="9" t="s">
        <v>374</v>
      </c>
      <c r="E37" s="9" t="s">
        <v>349</v>
      </c>
      <c r="F37" s="15"/>
      <c r="G37" s="15"/>
      <c r="H37" s="15">
        <v>0</v>
      </c>
      <c r="I37" s="9" t="s">
        <v>373</v>
      </c>
      <c r="J37" s="9" t="s">
        <v>362</v>
      </c>
    </row>
    <row r="38" spans="1:10" x14ac:dyDescent="0.25">
      <c r="A38" s="9">
        <v>404186</v>
      </c>
      <c r="B38" s="9" t="s">
        <v>313</v>
      </c>
      <c r="C38" s="9" t="s">
        <v>370</v>
      </c>
      <c r="D38" s="9" t="s">
        <v>372</v>
      </c>
      <c r="E38" s="9" t="s">
        <v>349</v>
      </c>
      <c r="F38" s="15"/>
      <c r="G38" s="15"/>
      <c r="H38" s="15">
        <v>0</v>
      </c>
      <c r="I38" s="9" t="s">
        <v>371</v>
      </c>
      <c r="J38" s="9" t="s">
        <v>362</v>
      </c>
    </row>
    <row r="39" spans="1:10" x14ac:dyDescent="0.25">
      <c r="A39" s="9">
        <v>404186</v>
      </c>
      <c r="B39" s="9" t="s">
        <v>313</v>
      </c>
      <c r="C39" s="9" t="s">
        <v>370</v>
      </c>
      <c r="D39" s="9" t="s">
        <v>369</v>
      </c>
      <c r="E39" s="9" t="s">
        <v>349</v>
      </c>
      <c r="F39" s="15"/>
      <c r="G39" s="15"/>
      <c r="H39" s="15">
        <v>60000</v>
      </c>
      <c r="I39" s="9" t="s">
        <v>368</v>
      </c>
      <c r="J39" s="9" t="s">
        <v>362</v>
      </c>
    </row>
    <row r="40" spans="1:10" x14ac:dyDescent="0.25">
      <c r="A40" s="9">
        <v>404243</v>
      </c>
      <c r="B40" s="9" t="s">
        <v>313</v>
      </c>
      <c r="C40" s="21" t="s">
        <v>365</v>
      </c>
      <c r="D40" s="9" t="s">
        <v>367</v>
      </c>
      <c r="E40" s="9" t="s">
        <v>349</v>
      </c>
      <c r="F40" s="15"/>
      <c r="G40" s="15"/>
      <c r="H40" s="15">
        <v>300000</v>
      </c>
      <c r="I40" s="9" t="s">
        <v>366</v>
      </c>
      <c r="J40" s="9" t="s">
        <v>362</v>
      </c>
    </row>
    <row r="41" spans="1:10" x14ac:dyDescent="0.25">
      <c r="A41" s="9">
        <v>404243</v>
      </c>
      <c r="B41" s="9" t="s">
        <v>313</v>
      </c>
      <c r="C41" s="21" t="s">
        <v>365</v>
      </c>
      <c r="D41" s="9" t="s">
        <v>364</v>
      </c>
      <c r="E41" s="9" t="s">
        <v>349</v>
      </c>
      <c r="F41" s="15"/>
      <c r="G41" s="15"/>
      <c r="H41" s="15">
        <v>600000</v>
      </c>
      <c r="I41" s="9" t="s">
        <v>363</v>
      </c>
      <c r="J41" s="9" t="s">
        <v>362</v>
      </c>
    </row>
    <row r="42" spans="1:10" x14ac:dyDescent="0.25">
      <c r="A42" s="9">
        <v>404292</v>
      </c>
      <c r="B42" s="9" t="s">
        <v>313</v>
      </c>
      <c r="C42" s="9" t="s">
        <v>353</v>
      </c>
      <c r="D42" s="9" t="s">
        <v>361</v>
      </c>
      <c r="E42" s="9" t="s">
        <v>349</v>
      </c>
      <c r="F42" s="15"/>
      <c r="G42" s="15"/>
      <c r="H42" s="15">
        <v>0</v>
      </c>
      <c r="I42" s="9" t="s">
        <v>360</v>
      </c>
      <c r="J42" s="9" t="s">
        <v>362</v>
      </c>
    </row>
    <row r="43" spans="1:10" x14ac:dyDescent="0.25">
      <c r="A43" s="9">
        <v>404292</v>
      </c>
      <c r="B43" s="9" t="s">
        <v>313</v>
      </c>
      <c r="C43" s="9" t="s">
        <v>353</v>
      </c>
      <c r="D43" s="9" t="s">
        <v>361</v>
      </c>
      <c r="E43" s="9" t="s">
        <v>349</v>
      </c>
      <c r="F43" s="15"/>
      <c r="G43" s="15"/>
      <c r="H43" s="15">
        <v>0</v>
      </c>
      <c r="I43" s="9" t="s">
        <v>360</v>
      </c>
    </row>
    <row r="44" spans="1:10" x14ac:dyDescent="0.25">
      <c r="A44" s="9">
        <v>404292</v>
      </c>
      <c r="B44" s="9" t="s">
        <v>313</v>
      </c>
      <c r="C44" s="9" t="s">
        <v>353</v>
      </c>
      <c r="D44" s="9" t="s">
        <v>352</v>
      </c>
      <c r="E44" s="9" t="s">
        <v>349</v>
      </c>
      <c r="F44" s="15"/>
      <c r="G44" s="15"/>
      <c r="H44" s="15">
        <v>0</v>
      </c>
      <c r="I44" s="9" t="s">
        <v>359</v>
      </c>
    </row>
    <row r="45" spans="1:10" x14ac:dyDescent="0.25">
      <c r="A45" s="9">
        <v>404292</v>
      </c>
      <c r="B45" s="9" t="s">
        <v>313</v>
      </c>
      <c r="C45" s="9" t="s">
        <v>353</v>
      </c>
      <c r="D45" s="9" t="s">
        <v>352</v>
      </c>
      <c r="E45" s="9" t="s">
        <v>349</v>
      </c>
      <c r="F45" s="15"/>
      <c r="G45" s="15"/>
      <c r="H45" s="15">
        <v>0</v>
      </c>
      <c r="I45" s="9" t="s">
        <v>358</v>
      </c>
    </row>
    <row r="46" spans="1:10" x14ac:dyDescent="0.25">
      <c r="A46" s="9">
        <v>404292</v>
      </c>
      <c r="B46" s="9" t="s">
        <v>313</v>
      </c>
      <c r="C46" s="9" t="s">
        <v>353</v>
      </c>
      <c r="D46" s="9" t="s">
        <v>352</v>
      </c>
      <c r="E46" s="9" t="s">
        <v>349</v>
      </c>
      <c r="F46" s="15"/>
      <c r="G46" s="15"/>
      <c r="H46" s="15">
        <v>800000</v>
      </c>
      <c r="I46" s="9" t="s">
        <v>357</v>
      </c>
    </row>
    <row r="47" spans="1:10" x14ac:dyDescent="0.25">
      <c r="A47" s="9">
        <v>404292</v>
      </c>
      <c r="B47" s="9" t="s">
        <v>313</v>
      </c>
      <c r="C47" s="9" t="s">
        <v>353</v>
      </c>
      <c r="D47" s="9" t="s">
        <v>352</v>
      </c>
      <c r="E47" s="9" t="s">
        <v>349</v>
      </c>
      <c r="F47" s="15"/>
      <c r="G47" s="15"/>
      <c r="H47" s="15"/>
      <c r="I47" s="9" t="s">
        <v>356</v>
      </c>
    </row>
    <row r="48" spans="1:10" x14ac:dyDescent="0.25">
      <c r="A48" s="9">
        <v>404292</v>
      </c>
      <c r="B48" s="9" t="s">
        <v>313</v>
      </c>
      <c r="C48" s="9" t="s">
        <v>353</v>
      </c>
      <c r="D48" s="9" t="s">
        <v>352</v>
      </c>
      <c r="E48" s="9" t="s">
        <v>349</v>
      </c>
      <c r="F48" s="15"/>
      <c r="G48" s="15"/>
      <c r="H48" s="15"/>
      <c r="I48" s="9" t="s">
        <v>355</v>
      </c>
    </row>
    <row r="49" spans="1:9" x14ac:dyDescent="0.25">
      <c r="A49" s="9">
        <v>404292</v>
      </c>
      <c r="B49" s="9" t="s">
        <v>313</v>
      </c>
      <c r="C49" s="9" t="s">
        <v>353</v>
      </c>
      <c r="D49" s="9" t="s">
        <v>352</v>
      </c>
      <c r="E49" s="9" t="s">
        <v>349</v>
      </c>
      <c r="F49" s="15"/>
      <c r="G49" s="15"/>
      <c r="H49" s="15"/>
      <c r="I49" s="9" t="s">
        <v>354</v>
      </c>
    </row>
    <row r="50" spans="1:9" x14ac:dyDescent="0.25">
      <c r="A50" s="9">
        <v>404292</v>
      </c>
      <c r="B50" s="9" t="s">
        <v>313</v>
      </c>
      <c r="C50" s="9" t="s">
        <v>353</v>
      </c>
      <c r="D50" s="9" t="s">
        <v>352</v>
      </c>
      <c r="E50" s="9" t="s">
        <v>349</v>
      </c>
      <c r="F50" s="15"/>
      <c r="G50" s="15"/>
      <c r="H50" s="15">
        <v>0</v>
      </c>
      <c r="I50" s="9" t="s">
        <v>936</v>
      </c>
    </row>
    <row r="51" spans="1:9" x14ac:dyDescent="0.25">
      <c r="A51" s="9">
        <v>404294</v>
      </c>
      <c r="B51" s="9" t="s">
        <v>313</v>
      </c>
      <c r="C51" s="9" t="s">
        <v>351</v>
      </c>
      <c r="D51" s="9" t="s">
        <v>350</v>
      </c>
      <c r="E51" s="9" t="s">
        <v>349</v>
      </c>
      <c r="F51" s="15"/>
      <c r="G51" s="15"/>
      <c r="H51" s="15">
        <v>150000</v>
      </c>
      <c r="I51" s="9" t="s">
        <v>348</v>
      </c>
    </row>
    <row r="52" spans="1:9" x14ac:dyDescent="0.25">
      <c r="A52" s="9">
        <v>404302</v>
      </c>
      <c r="B52" s="9" t="s">
        <v>313</v>
      </c>
      <c r="C52" s="9" t="s">
        <v>346</v>
      </c>
      <c r="D52" s="9" t="s">
        <v>345</v>
      </c>
      <c r="E52" s="9" t="s">
        <v>198</v>
      </c>
      <c r="F52" s="15"/>
      <c r="G52" s="15"/>
      <c r="H52" s="15">
        <v>550000</v>
      </c>
      <c r="I52" s="9" t="s">
        <v>347</v>
      </c>
    </row>
    <row r="53" spans="1:9" x14ac:dyDescent="0.25">
      <c r="A53" s="9">
        <v>404302</v>
      </c>
      <c r="B53" s="9" t="s">
        <v>313</v>
      </c>
      <c r="C53" s="9" t="s">
        <v>346</v>
      </c>
      <c r="D53" s="9" t="s">
        <v>345</v>
      </c>
      <c r="E53" s="9" t="s">
        <v>198</v>
      </c>
      <c r="F53" s="15"/>
      <c r="G53" s="15"/>
      <c r="H53" s="15">
        <v>600000</v>
      </c>
      <c r="I53" s="9" t="s">
        <v>344</v>
      </c>
    </row>
    <row r="54" spans="1:9" x14ac:dyDescent="0.25">
      <c r="A54" s="9">
        <v>404325</v>
      </c>
      <c r="B54" s="9" t="s">
        <v>313</v>
      </c>
      <c r="C54" s="9" t="s">
        <v>343</v>
      </c>
      <c r="D54" s="9" t="s">
        <v>342</v>
      </c>
      <c r="E54" s="9" t="s">
        <v>198</v>
      </c>
      <c r="F54" s="15"/>
      <c r="G54" s="15"/>
      <c r="H54" s="15">
        <v>60000</v>
      </c>
      <c r="I54" s="9" t="s">
        <v>937</v>
      </c>
    </row>
    <row r="55" spans="1:9" x14ac:dyDescent="0.25">
      <c r="A55" s="9">
        <v>404327</v>
      </c>
      <c r="B55" s="9" t="s">
        <v>313</v>
      </c>
      <c r="C55" s="9" t="s">
        <v>337</v>
      </c>
      <c r="D55" s="9" t="s">
        <v>341</v>
      </c>
      <c r="E55" s="9" t="s">
        <v>198</v>
      </c>
      <c r="F55" s="15">
        <v>3000000</v>
      </c>
      <c r="G55" s="15"/>
      <c r="H55" s="15">
        <v>1000000</v>
      </c>
      <c r="I55" s="9" t="s">
        <v>340</v>
      </c>
    </row>
    <row r="56" spans="1:9" x14ac:dyDescent="0.25">
      <c r="A56" s="9">
        <v>404327</v>
      </c>
      <c r="B56" s="9" t="s">
        <v>313</v>
      </c>
      <c r="C56" s="9" t="s">
        <v>337</v>
      </c>
      <c r="D56" s="9" t="s">
        <v>339</v>
      </c>
      <c r="E56" s="9" t="s">
        <v>198</v>
      </c>
      <c r="F56" s="15"/>
      <c r="G56" s="15"/>
      <c r="H56" s="15">
        <v>500000</v>
      </c>
      <c r="I56" s="9" t="s">
        <v>338</v>
      </c>
    </row>
    <row r="57" spans="1:9" ht="14.4" customHeight="1" x14ac:dyDescent="0.25">
      <c r="A57" s="9">
        <v>404327</v>
      </c>
      <c r="B57" s="9" t="s">
        <v>313</v>
      </c>
      <c r="C57" s="9" t="s">
        <v>337</v>
      </c>
      <c r="D57" s="9" t="s">
        <v>336</v>
      </c>
      <c r="E57" s="9" t="s">
        <v>198</v>
      </c>
      <c r="F57" s="15"/>
      <c r="G57" s="15">
        <v>443394</v>
      </c>
      <c r="H57" s="15">
        <v>600000</v>
      </c>
      <c r="I57" s="9" t="s">
        <v>335</v>
      </c>
    </row>
    <row r="58" spans="1:9" ht="14.4" customHeight="1" x14ac:dyDescent="0.25">
      <c r="A58" s="9">
        <v>404328</v>
      </c>
      <c r="B58" s="9" t="s">
        <v>313</v>
      </c>
      <c r="C58" s="9" t="s">
        <v>334</v>
      </c>
      <c r="D58" s="9" t="s">
        <v>333</v>
      </c>
      <c r="E58" s="9" t="s">
        <v>198</v>
      </c>
      <c r="F58" s="15"/>
      <c r="G58" s="15"/>
      <c r="H58" s="15">
        <v>0</v>
      </c>
      <c r="I58" s="9" t="s">
        <v>332</v>
      </c>
    </row>
    <row r="59" spans="1:9" ht="14.4" customHeight="1" x14ac:dyDescent="0.25">
      <c r="A59" s="9">
        <v>404390</v>
      </c>
      <c r="B59" s="9" t="s">
        <v>313</v>
      </c>
      <c r="C59" s="9" t="s">
        <v>326</v>
      </c>
      <c r="D59" s="9" t="s">
        <v>329</v>
      </c>
      <c r="E59" s="9" t="s">
        <v>198</v>
      </c>
      <c r="F59" s="15"/>
      <c r="G59" s="15"/>
      <c r="H59" s="15">
        <v>500000</v>
      </c>
      <c r="I59" s="9" t="s">
        <v>331</v>
      </c>
    </row>
    <row r="60" spans="1:9" ht="14.4" customHeight="1" x14ac:dyDescent="0.25">
      <c r="A60" s="9">
        <v>404390</v>
      </c>
      <c r="B60" s="9" t="s">
        <v>313</v>
      </c>
      <c r="C60" s="9" t="s">
        <v>326</v>
      </c>
      <c r="D60" s="9" t="s">
        <v>328</v>
      </c>
      <c r="E60" s="9" t="s">
        <v>198</v>
      </c>
      <c r="F60" s="15"/>
      <c r="G60" s="15"/>
      <c r="H60" s="15">
        <v>1000000</v>
      </c>
      <c r="I60" s="9" t="s">
        <v>330</v>
      </c>
    </row>
    <row r="61" spans="1:9" ht="14.4" customHeight="1" x14ac:dyDescent="0.25">
      <c r="A61" s="9">
        <v>404390</v>
      </c>
      <c r="B61" s="9" t="s">
        <v>313</v>
      </c>
      <c r="C61" s="9" t="s">
        <v>326</v>
      </c>
      <c r="D61" s="9" t="s">
        <v>329</v>
      </c>
      <c r="E61" s="9" t="s">
        <v>198</v>
      </c>
      <c r="F61" s="15"/>
      <c r="G61" s="15"/>
      <c r="H61" s="15">
        <v>500000</v>
      </c>
      <c r="I61" s="9" t="s">
        <v>938</v>
      </c>
    </row>
    <row r="62" spans="1:9" ht="14.4" customHeight="1" x14ac:dyDescent="0.25">
      <c r="A62" s="9">
        <v>404390</v>
      </c>
      <c r="B62" s="9" t="s">
        <v>313</v>
      </c>
      <c r="C62" s="9" t="s">
        <v>326</v>
      </c>
      <c r="D62" s="9" t="s">
        <v>328</v>
      </c>
      <c r="E62" s="9" t="s">
        <v>198</v>
      </c>
      <c r="F62" s="15"/>
      <c r="G62" s="15"/>
      <c r="H62" s="15">
        <v>1000000</v>
      </c>
      <c r="I62" s="9" t="s">
        <v>327</v>
      </c>
    </row>
    <row r="63" spans="1:9" ht="14.4" customHeight="1" x14ac:dyDescent="0.25">
      <c r="A63" s="9">
        <v>404390</v>
      </c>
      <c r="B63" s="9" t="s">
        <v>313</v>
      </c>
      <c r="C63" s="9" t="s">
        <v>326</v>
      </c>
      <c r="D63" s="9" t="s">
        <v>325</v>
      </c>
      <c r="E63" s="9" t="s">
        <v>198</v>
      </c>
      <c r="F63" s="15"/>
      <c r="G63" s="15"/>
      <c r="H63" s="15">
        <v>80000</v>
      </c>
      <c r="I63" s="9" t="s">
        <v>324</v>
      </c>
    </row>
    <row r="64" spans="1:9" ht="14.4" customHeight="1" x14ac:dyDescent="0.25">
      <c r="A64" s="9">
        <v>404392</v>
      </c>
      <c r="B64" s="9" t="s">
        <v>313</v>
      </c>
      <c r="C64" s="9" t="s">
        <v>323</v>
      </c>
      <c r="D64" s="9" t="s">
        <v>322</v>
      </c>
      <c r="E64" s="9" t="s">
        <v>198</v>
      </c>
      <c r="F64" s="13">
        <v>700000</v>
      </c>
      <c r="G64" s="9"/>
      <c r="H64" s="20">
        <v>8375031.1200000001</v>
      </c>
    </row>
    <row r="65" spans="1:9" ht="14.4" customHeight="1" x14ac:dyDescent="0.25">
      <c r="A65" s="9">
        <v>404402</v>
      </c>
      <c r="B65" s="9" t="s">
        <v>313</v>
      </c>
      <c r="C65" s="9" t="s">
        <v>321</v>
      </c>
      <c r="D65" s="9" t="s">
        <v>320</v>
      </c>
      <c r="E65" s="9" t="s">
        <v>198</v>
      </c>
      <c r="F65" s="15"/>
      <c r="G65" s="15"/>
      <c r="H65" s="15">
        <v>1000000</v>
      </c>
      <c r="I65" s="9" t="s">
        <v>319</v>
      </c>
    </row>
    <row r="66" spans="1:9" ht="14.4" customHeight="1" x14ac:dyDescent="0.25">
      <c r="A66" s="9">
        <v>404478</v>
      </c>
      <c r="B66" s="9" t="s">
        <v>313</v>
      </c>
      <c r="C66" s="9" t="s">
        <v>318</v>
      </c>
      <c r="D66" s="9" t="s">
        <v>317</v>
      </c>
      <c r="E66" s="9" t="s">
        <v>310</v>
      </c>
      <c r="F66" s="13">
        <v>8000000</v>
      </c>
      <c r="G66" s="9"/>
      <c r="H66" s="20">
        <v>6952560</v>
      </c>
    </row>
    <row r="67" spans="1:9" ht="14.4" customHeight="1" x14ac:dyDescent="0.25">
      <c r="A67" s="9">
        <v>404513</v>
      </c>
      <c r="B67" s="9" t="s">
        <v>313</v>
      </c>
      <c r="C67" s="9" t="s">
        <v>312</v>
      </c>
      <c r="D67" s="9" t="s">
        <v>316</v>
      </c>
      <c r="E67" s="9" t="s">
        <v>310</v>
      </c>
      <c r="F67" s="13">
        <v>400000</v>
      </c>
      <c r="G67" s="13"/>
      <c r="H67" s="9"/>
    </row>
    <row r="68" spans="1:9" ht="14.4" customHeight="1" x14ac:dyDescent="0.25">
      <c r="A68" s="9">
        <v>404513</v>
      </c>
      <c r="B68" s="9" t="s">
        <v>313</v>
      </c>
      <c r="C68" s="9" t="s">
        <v>312</v>
      </c>
      <c r="D68" s="9" t="s">
        <v>315</v>
      </c>
      <c r="E68" s="9" t="s">
        <v>310</v>
      </c>
      <c r="F68" s="13">
        <v>500000</v>
      </c>
      <c r="G68" s="13"/>
      <c r="H68" s="9"/>
    </row>
    <row r="69" spans="1:9" ht="14.4" customHeight="1" x14ac:dyDescent="0.25">
      <c r="A69" s="9">
        <v>404513</v>
      </c>
      <c r="B69" s="9" t="s">
        <v>313</v>
      </c>
      <c r="C69" s="9" t="s">
        <v>312</v>
      </c>
      <c r="D69" s="9" t="s">
        <v>314</v>
      </c>
      <c r="E69" s="9" t="s">
        <v>310</v>
      </c>
      <c r="F69" s="13"/>
      <c r="G69" s="13"/>
      <c r="H69" s="9"/>
    </row>
    <row r="70" spans="1:9" ht="14.4" customHeight="1" x14ac:dyDescent="0.25">
      <c r="A70" s="9">
        <v>404513</v>
      </c>
      <c r="B70" s="9" t="s">
        <v>313</v>
      </c>
      <c r="C70" s="9" t="s">
        <v>312</v>
      </c>
      <c r="D70" s="9" t="s">
        <v>311</v>
      </c>
      <c r="E70" s="9" t="s">
        <v>310</v>
      </c>
      <c r="F70" s="13"/>
      <c r="G70" s="13"/>
      <c r="H70" s="9"/>
    </row>
    <row r="71" spans="1:9" ht="14.4" customHeight="1" x14ac:dyDescent="0.25">
      <c r="A71" s="9">
        <v>404513</v>
      </c>
      <c r="B71" s="9" t="s">
        <v>313</v>
      </c>
      <c r="C71" s="9" t="s">
        <v>312</v>
      </c>
      <c r="D71" s="9" t="s">
        <v>316</v>
      </c>
      <c r="E71" s="9" t="s">
        <v>310</v>
      </c>
      <c r="F71" s="9">
        <v>300000</v>
      </c>
      <c r="G71" s="15">
        <v>300000</v>
      </c>
      <c r="H71" s="15">
        <v>350000</v>
      </c>
    </row>
    <row r="72" spans="1:9" x14ac:dyDescent="0.25">
      <c r="A72" s="9">
        <v>404513</v>
      </c>
      <c r="B72" s="9" t="s">
        <v>313</v>
      </c>
      <c r="C72" s="9" t="s">
        <v>312</v>
      </c>
      <c r="D72" s="9" t="s">
        <v>315</v>
      </c>
      <c r="E72" s="9" t="s">
        <v>310</v>
      </c>
      <c r="F72" s="9">
        <v>500000</v>
      </c>
      <c r="G72" s="15">
        <v>500000</v>
      </c>
      <c r="H72" s="15">
        <v>550000</v>
      </c>
    </row>
    <row r="73" spans="1:9" x14ac:dyDescent="0.25">
      <c r="A73" s="9">
        <v>404513</v>
      </c>
      <c r="B73" s="9" t="s">
        <v>313</v>
      </c>
      <c r="C73" s="9" t="s">
        <v>312</v>
      </c>
      <c r="D73" s="9" t="s">
        <v>314</v>
      </c>
      <c r="E73" s="9" t="s">
        <v>310</v>
      </c>
      <c r="F73" s="9"/>
      <c r="G73" s="15"/>
      <c r="H73" s="15"/>
    </row>
    <row r="74" spans="1:9" ht="14.4" customHeight="1" x14ac:dyDescent="0.25">
      <c r="A74" s="9">
        <v>404513</v>
      </c>
      <c r="B74" s="9" t="s">
        <v>313</v>
      </c>
      <c r="C74" s="9" t="s">
        <v>312</v>
      </c>
      <c r="D74" s="9" t="s">
        <v>311</v>
      </c>
      <c r="E74" s="9" t="s">
        <v>310</v>
      </c>
      <c r="F74" s="9">
        <v>600000</v>
      </c>
      <c r="G74" s="15">
        <v>600000</v>
      </c>
      <c r="H74" s="15">
        <v>800000</v>
      </c>
    </row>
    <row r="75" spans="1:9" ht="14.4" customHeight="1" x14ac:dyDescent="0.25">
      <c r="A75" s="9">
        <v>504125</v>
      </c>
      <c r="B75" s="9" t="s">
        <v>251</v>
      </c>
      <c r="C75" s="9" t="s">
        <v>289</v>
      </c>
      <c r="D75" s="9" t="s">
        <v>309</v>
      </c>
      <c r="E75" s="9" t="s">
        <v>287</v>
      </c>
      <c r="F75" s="13">
        <v>5000000</v>
      </c>
      <c r="G75" s="13"/>
      <c r="H75" s="19">
        <v>4000000</v>
      </c>
      <c r="I75" s="9" t="s">
        <v>939</v>
      </c>
    </row>
    <row r="76" spans="1:9" ht="14.4" customHeight="1" x14ac:dyDescent="0.25">
      <c r="A76" s="9">
        <v>504125</v>
      </c>
      <c r="B76" s="9" t="s">
        <v>251</v>
      </c>
      <c r="C76" s="9" t="s">
        <v>289</v>
      </c>
      <c r="D76" s="9" t="s">
        <v>308</v>
      </c>
      <c r="E76" s="9" t="s">
        <v>287</v>
      </c>
      <c r="F76" s="13">
        <v>20000000</v>
      </c>
      <c r="G76" s="13">
        <v>28009276.02</v>
      </c>
      <c r="H76" s="9">
        <v>19150000</v>
      </c>
      <c r="I76" s="9" t="s">
        <v>307</v>
      </c>
    </row>
    <row r="77" spans="1:9" ht="14.4" customHeight="1" x14ac:dyDescent="0.25">
      <c r="A77" s="9">
        <v>504125</v>
      </c>
      <c r="B77" s="9" t="s">
        <v>251</v>
      </c>
      <c r="C77" s="9" t="s">
        <v>289</v>
      </c>
      <c r="D77" s="9" t="s">
        <v>306</v>
      </c>
      <c r="E77" s="9" t="s">
        <v>287</v>
      </c>
      <c r="F77" s="13"/>
      <c r="G77" s="13"/>
      <c r="H77" s="18">
        <v>10000000</v>
      </c>
    </row>
    <row r="78" spans="1:9" ht="14.4" customHeight="1" x14ac:dyDescent="0.25">
      <c r="A78" s="9">
        <v>504125</v>
      </c>
      <c r="B78" s="9" t="s">
        <v>251</v>
      </c>
      <c r="C78" s="9" t="s">
        <v>289</v>
      </c>
      <c r="D78" s="9" t="s">
        <v>305</v>
      </c>
      <c r="E78" s="9" t="s">
        <v>287</v>
      </c>
      <c r="F78" s="13">
        <v>6000000</v>
      </c>
      <c r="G78" s="13">
        <v>867435.76</v>
      </c>
      <c r="H78" s="9">
        <v>7300000</v>
      </c>
    </row>
    <row r="79" spans="1:9" ht="14.4" customHeight="1" x14ac:dyDescent="0.25">
      <c r="A79" s="9">
        <v>504125</v>
      </c>
      <c r="B79" s="9" t="s">
        <v>251</v>
      </c>
      <c r="C79" s="9" t="s">
        <v>289</v>
      </c>
      <c r="D79" s="9" t="s">
        <v>304</v>
      </c>
      <c r="E79" s="9" t="s">
        <v>287</v>
      </c>
      <c r="F79" s="13">
        <v>7000000</v>
      </c>
      <c r="G79" s="13">
        <v>3324905.46</v>
      </c>
      <c r="H79" s="9">
        <v>3000000</v>
      </c>
    </row>
    <row r="80" spans="1:9" ht="14.4" customHeight="1" x14ac:dyDescent="0.25">
      <c r="A80" s="9">
        <v>504125</v>
      </c>
      <c r="B80" s="9" t="s">
        <v>251</v>
      </c>
      <c r="C80" s="9" t="s">
        <v>289</v>
      </c>
      <c r="D80" s="9" t="s">
        <v>303</v>
      </c>
      <c r="E80" s="9" t="s">
        <v>287</v>
      </c>
      <c r="F80" s="13">
        <v>7700000</v>
      </c>
      <c r="G80" s="13">
        <v>6262371.2400000002</v>
      </c>
      <c r="H80" s="9"/>
    </row>
    <row r="81" spans="1:9" ht="14.4" customHeight="1" x14ac:dyDescent="0.25">
      <c r="A81" s="9">
        <v>504125</v>
      </c>
      <c r="B81" s="9" t="s">
        <v>251</v>
      </c>
      <c r="C81" s="9" t="s">
        <v>289</v>
      </c>
      <c r="D81" s="9" t="s">
        <v>302</v>
      </c>
      <c r="E81" s="9" t="s">
        <v>287</v>
      </c>
      <c r="F81" s="13">
        <v>500000</v>
      </c>
      <c r="G81" s="13"/>
      <c r="H81" s="9"/>
    </row>
    <row r="82" spans="1:9" ht="14.4" customHeight="1" x14ac:dyDescent="0.25">
      <c r="A82" s="9">
        <v>504125</v>
      </c>
      <c r="B82" s="9" t="s">
        <v>251</v>
      </c>
      <c r="C82" s="9" t="s">
        <v>289</v>
      </c>
      <c r="D82" s="9" t="s">
        <v>301</v>
      </c>
      <c r="E82" s="9" t="s">
        <v>287</v>
      </c>
      <c r="F82" s="13">
        <v>8200000</v>
      </c>
      <c r="G82" s="13">
        <v>6146663.1799999997</v>
      </c>
      <c r="H82" s="9"/>
    </row>
    <row r="83" spans="1:9" ht="14.4" customHeight="1" x14ac:dyDescent="0.25">
      <c r="A83" s="9">
        <v>504125</v>
      </c>
      <c r="B83" s="9" t="s">
        <v>251</v>
      </c>
      <c r="C83" s="9" t="s">
        <v>289</v>
      </c>
      <c r="D83" s="9" t="s">
        <v>300</v>
      </c>
      <c r="E83" s="9" t="s">
        <v>287</v>
      </c>
      <c r="F83" s="13">
        <v>500000</v>
      </c>
      <c r="G83" s="13"/>
      <c r="H83" s="9"/>
    </row>
    <row r="84" spans="1:9" ht="14.4" customHeight="1" x14ac:dyDescent="0.25">
      <c r="A84" s="9">
        <v>504125</v>
      </c>
      <c r="B84" s="9" t="s">
        <v>251</v>
      </c>
      <c r="C84" s="9" t="s">
        <v>289</v>
      </c>
      <c r="D84" s="9" t="s">
        <v>299</v>
      </c>
      <c r="E84" s="9" t="s">
        <v>287</v>
      </c>
      <c r="F84" s="13">
        <v>1500000</v>
      </c>
      <c r="G84" s="13"/>
      <c r="H84" s="9">
        <v>7378170.25</v>
      </c>
    </row>
    <row r="85" spans="1:9" x14ac:dyDescent="0.25">
      <c r="A85" s="9">
        <v>504125</v>
      </c>
      <c r="B85" s="9" t="s">
        <v>251</v>
      </c>
      <c r="C85" s="9" t="s">
        <v>289</v>
      </c>
      <c r="D85" s="9" t="s">
        <v>298</v>
      </c>
      <c r="E85" s="9" t="s">
        <v>287</v>
      </c>
      <c r="F85" s="13">
        <v>1000000</v>
      </c>
      <c r="G85" s="13"/>
      <c r="H85" s="9">
        <v>7000000</v>
      </c>
    </row>
    <row r="86" spans="1:9" x14ac:dyDescent="0.25">
      <c r="A86" s="9">
        <v>504125</v>
      </c>
      <c r="B86" s="9" t="s">
        <v>251</v>
      </c>
      <c r="C86" s="9" t="s">
        <v>289</v>
      </c>
      <c r="D86" s="9" t="s">
        <v>297</v>
      </c>
      <c r="E86" s="9" t="s">
        <v>287</v>
      </c>
      <c r="F86" s="13">
        <v>6000000</v>
      </c>
      <c r="G86" s="13">
        <v>4111730</v>
      </c>
      <c r="H86" s="9">
        <v>7000000</v>
      </c>
    </row>
    <row r="87" spans="1:9" x14ac:dyDescent="0.25">
      <c r="A87" s="9">
        <v>504125</v>
      </c>
      <c r="B87" s="9" t="s">
        <v>251</v>
      </c>
      <c r="C87" s="9" t="s">
        <v>289</v>
      </c>
      <c r="D87" s="9" t="s">
        <v>296</v>
      </c>
      <c r="E87" s="9" t="s">
        <v>287</v>
      </c>
      <c r="F87" s="13"/>
      <c r="G87" s="13"/>
      <c r="H87" s="9">
        <v>5402149</v>
      </c>
    </row>
    <row r="88" spans="1:9" x14ac:dyDescent="0.25">
      <c r="A88" s="9">
        <v>504125</v>
      </c>
      <c r="B88" s="9" t="s">
        <v>251</v>
      </c>
      <c r="C88" s="9" t="s">
        <v>289</v>
      </c>
      <c r="D88" s="9" t="s">
        <v>295</v>
      </c>
      <c r="E88" s="9" t="s">
        <v>287</v>
      </c>
      <c r="F88" s="13">
        <v>750000</v>
      </c>
      <c r="G88" s="13">
        <v>2011259.53</v>
      </c>
      <c r="H88" s="9"/>
    </row>
    <row r="89" spans="1:9" x14ac:dyDescent="0.25">
      <c r="A89" s="9">
        <v>504125</v>
      </c>
      <c r="B89" s="9" t="s">
        <v>251</v>
      </c>
      <c r="C89" s="9" t="s">
        <v>289</v>
      </c>
      <c r="D89" s="9" t="s">
        <v>294</v>
      </c>
      <c r="E89" s="9" t="s">
        <v>287</v>
      </c>
      <c r="F89" s="13"/>
      <c r="G89" s="13"/>
      <c r="H89" s="9">
        <v>500000</v>
      </c>
      <c r="I89" s="9" t="s">
        <v>293</v>
      </c>
    </row>
    <row r="90" spans="1:9" x14ac:dyDescent="0.25">
      <c r="A90" s="9">
        <v>504125</v>
      </c>
      <c r="B90" s="9" t="s">
        <v>251</v>
      </c>
      <c r="C90" s="9" t="s">
        <v>289</v>
      </c>
      <c r="D90" s="9" t="s">
        <v>292</v>
      </c>
      <c r="E90" s="9" t="s">
        <v>287</v>
      </c>
      <c r="F90" s="13"/>
      <c r="G90" s="13"/>
      <c r="H90" s="9">
        <v>800000</v>
      </c>
      <c r="I90" s="9" t="s">
        <v>940</v>
      </c>
    </row>
    <row r="91" spans="1:9" ht="14.4" customHeight="1" x14ac:dyDescent="0.25">
      <c r="A91" s="9">
        <v>504125</v>
      </c>
      <c r="B91" s="9" t="s">
        <v>251</v>
      </c>
      <c r="C91" s="9" t="s">
        <v>289</v>
      </c>
      <c r="D91" s="9" t="s">
        <v>291</v>
      </c>
      <c r="E91" s="9" t="s">
        <v>287</v>
      </c>
      <c r="F91" s="13"/>
      <c r="G91" s="13"/>
      <c r="H91" s="9">
        <v>800000</v>
      </c>
      <c r="I91" s="9" t="s">
        <v>290</v>
      </c>
    </row>
    <row r="92" spans="1:9" x14ac:dyDescent="0.25">
      <c r="A92" s="9">
        <v>504125</v>
      </c>
      <c r="B92" s="9" t="s">
        <v>251</v>
      </c>
      <c r="C92" s="9" t="s">
        <v>289</v>
      </c>
      <c r="D92" s="9" t="s">
        <v>288</v>
      </c>
      <c r="E92" s="9" t="s">
        <v>287</v>
      </c>
      <c r="F92" s="13"/>
      <c r="G92" s="13"/>
      <c r="H92" s="9">
        <v>600000</v>
      </c>
    </row>
    <row r="93" spans="1:9" x14ac:dyDescent="0.25">
      <c r="A93" s="9">
        <v>504126</v>
      </c>
      <c r="B93" s="9" t="s">
        <v>251</v>
      </c>
      <c r="C93" s="9" t="s">
        <v>284</v>
      </c>
      <c r="D93" s="9" t="s">
        <v>286</v>
      </c>
      <c r="E93" s="9" t="s">
        <v>282</v>
      </c>
      <c r="F93" s="13">
        <v>2000000</v>
      </c>
      <c r="G93" s="13">
        <v>135074.76</v>
      </c>
      <c r="H93" s="9">
        <v>2000000</v>
      </c>
      <c r="I93" s="9" t="s">
        <v>285</v>
      </c>
    </row>
    <row r="94" spans="1:9" ht="14.4" customHeight="1" x14ac:dyDescent="0.25">
      <c r="A94" s="9">
        <v>504126</v>
      </c>
      <c r="B94" s="9" t="s">
        <v>251</v>
      </c>
      <c r="C94" s="9" t="s">
        <v>284</v>
      </c>
      <c r="D94" s="9" t="s">
        <v>283</v>
      </c>
      <c r="E94" s="9" t="s">
        <v>282</v>
      </c>
      <c r="F94" s="13"/>
      <c r="G94" s="13"/>
      <c r="H94" s="18">
        <v>3214000</v>
      </c>
    </row>
    <row r="95" spans="1:9" x14ac:dyDescent="0.25">
      <c r="A95" s="9">
        <v>504131</v>
      </c>
      <c r="B95" s="9" t="s">
        <v>251</v>
      </c>
      <c r="C95" s="9" t="s">
        <v>275</v>
      </c>
      <c r="D95" s="9" t="s">
        <v>280</v>
      </c>
      <c r="E95" s="9" t="s">
        <v>248</v>
      </c>
      <c r="F95" s="13">
        <v>250000</v>
      </c>
      <c r="G95" s="13">
        <v>179295.68</v>
      </c>
      <c r="H95" s="9">
        <v>250000</v>
      </c>
      <c r="I95" s="9" t="s">
        <v>281</v>
      </c>
    </row>
    <row r="96" spans="1:9" x14ac:dyDescent="0.25">
      <c r="A96" s="9">
        <v>504131</v>
      </c>
      <c r="B96" s="9" t="s">
        <v>251</v>
      </c>
      <c r="C96" s="9" t="s">
        <v>275</v>
      </c>
      <c r="D96" s="9" t="s">
        <v>280</v>
      </c>
      <c r="E96" s="9" t="s">
        <v>248</v>
      </c>
      <c r="F96" s="13"/>
      <c r="G96" s="13"/>
      <c r="H96" s="9"/>
    </row>
    <row r="97" spans="1:9" x14ac:dyDescent="0.25">
      <c r="A97" s="9">
        <v>504131</v>
      </c>
      <c r="B97" s="9" t="s">
        <v>251</v>
      </c>
      <c r="C97" s="9" t="s">
        <v>275</v>
      </c>
      <c r="D97" s="9" t="s">
        <v>279</v>
      </c>
      <c r="E97" s="9" t="s">
        <v>248</v>
      </c>
      <c r="F97" s="13"/>
      <c r="G97" s="13"/>
      <c r="H97" s="9">
        <v>600000</v>
      </c>
      <c r="I97" s="9" t="s">
        <v>278</v>
      </c>
    </row>
    <row r="98" spans="1:9" x14ac:dyDescent="0.25">
      <c r="A98" s="9">
        <v>504131</v>
      </c>
      <c r="B98" s="9" t="s">
        <v>251</v>
      </c>
      <c r="C98" s="9" t="s">
        <v>275</v>
      </c>
      <c r="D98" s="9" t="s">
        <v>277</v>
      </c>
      <c r="E98" s="9" t="s">
        <v>248</v>
      </c>
      <c r="F98" s="13"/>
      <c r="G98" s="13"/>
      <c r="H98" s="9">
        <v>500000</v>
      </c>
      <c r="I98" s="9" t="s">
        <v>276</v>
      </c>
    </row>
    <row r="99" spans="1:9" x14ac:dyDescent="0.25">
      <c r="A99" s="9">
        <v>504131</v>
      </c>
      <c r="B99" s="9" t="s">
        <v>251</v>
      </c>
      <c r="C99" s="9" t="s">
        <v>275</v>
      </c>
      <c r="D99" s="9" t="s">
        <v>274</v>
      </c>
      <c r="E99" s="9" t="s">
        <v>248</v>
      </c>
      <c r="F99" s="13"/>
      <c r="G99" s="13"/>
      <c r="H99" s="9">
        <v>2000000</v>
      </c>
      <c r="I99" s="9" t="s">
        <v>273</v>
      </c>
    </row>
    <row r="100" spans="1:9" ht="14.4" customHeight="1" x14ac:dyDescent="0.25">
      <c r="A100" s="9">
        <v>504137</v>
      </c>
      <c r="B100" s="9" t="s">
        <v>251</v>
      </c>
      <c r="C100" s="9" t="s">
        <v>272</v>
      </c>
      <c r="D100" s="9" t="s">
        <v>271</v>
      </c>
      <c r="E100" s="9" t="s">
        <v>248</v>
      </c>
      <c r="F100" s="13"/>
      <c r="G100" s="13"/>
      <c r="H100" s="9">
        <v>800000</v>
      </c>
      <c r="I100" s="9" t="s">
        <v>941</v>
      </c>
    </row>
    <row r="101" spans="1:9" ht="14.4" customHeight="1" x14ac:dyDescent="0.25">
      <c r="A101" s="9">
        <v>504143</v>
      </c>
      <c r="B101" s="9" t="s">
        <v>251</v>
      </c>
      <c r="C101" s="9" t="s">
        <v>269</v>
      </c>
      <c r="D101" s="9" t="s">
        <v>270</v>
      </c>
      <c r="E101" s="9" t="s">
        <v>248</v>
      </c>
      <c r="F101" s="13"/>
      <c r="G101" s="13"/>
      <c r="H101" s="9">
        <v>20000000</v>
      </c>
    </row>
    <row r="102" spans="1:9" ht="14.4" customHeight="1" x14ac:dyDescent="0.25">
      <c r="A102" s="9">
        <v>504143</v>
      </c>
      <c r="B102" s="9" t="s">
        <v>251</v>
      </c>
      <c r="C102" s="9" t="s">
        <v>269</v>
      </c>
      <c r="D102" s="9" t="s">
        <v>268</v>
      </c>
      <c r="E102" s="9" t="s">
        <v>248</v>
      </c>
      <c r="F102" s="13">
        <v>2000000</v>
      </c>
      <c r="G102" s="13"/>
      <c r="H102" s="18">
        <v>12370143.91</v>
      </c>
    </row>
    <row r="103" spans="1:9" ht="14.4" customHeight="1" x14ac:dyDescent="0.25">
      <c r="A103" s="9">
        <v>504202</v>
      </c>
      <c r="B103" s="9" t="s">
        <v>251</v>
      </c>
      <c r="C103" s="9" t="s">
        <v>262</v>
      </c>
      <c r="D103" s="9" t="s">
        <v>267</v>
      </c>
      <c r="E103" s="9" t="s">
        <v>248</v>
      </c>
      <c r="F103" s="13">
        <v>22000000</v>
      </c>
      <c r="G103" s="13">
        <v>953173</v>
      </c>
      <c r="H103" s="9">
        <v>14142668</v>
      </c>
    </row>
    <row r="104" spans="1:9" ht="14.4" customHeight="1" x14ac:dyDescent="0.25">
      <c r="A104" s="9">
        <v>504202</v>
      </c>
      <c r="B104" s="9" t="s">
        <v>251</v>
      </c>
      <c r="C104" s="9" t="s">
        <v>262</v>
      </c>
      <c r="D104" s="9" t="s">
        <v>266</v>
      </c>
      <c r="E104" s="9" t="s">
        <v>248</v>
      </c>
      <c r="F104" s="13"/>
      <c r="G104" s="13"/>
      <c r="H104" s="9">
        <v>15707790</v>
      </c>
    </row>
    <row r="105" spans="1:9" ht="14.4" customHeight="1" x14ac:dyDescent="0.25">
      <c r="A105" s="9">
        <v>504202</v>
      </c>
      <c r="B105" s="9" t="s">
        <v>251</v>
      </c>
      <c r="C105" s="9" t="s">
        <v>262</v>
      </c>
      <c r="D105" s="9" t="s">
        <v>265</v>
      </c>
      <c r="E105" s="9" t="s">
        <v>248</v>
      </c>
      <c r="F105" s="13"/>
      <c r="G105" s="13"/>
      <c r="H105" s="9">
        <v>4680000</v>
      </c>
    </row>
    <row r="106" spans="1:9" ht="14.4" customHeight="1" x14ac:dyDescent="0.25">
      <c r="A106" s="9">
        <v>504202</v>
      </c>
      <c r="B106" s="9" t="s">
        <v>251</v>
      </c>
      <c r="C106" s="9" t="s">
        <v>262</v>
      </c>
      <c r="D106" s="9" t="s">
        <v>264</v>
      </c>
      <c r="E106" s="9" t="s">
        <v>248</v>
      </c>
      <c r="F106" s="13">
        <v>1500000</v>
      </c>
      <c r="G106" s="13"/>
      <c r="H106" s="9"/>
    </row>
    <row r="107" spans="1:9" x14ac:dyDescent="0.25">
      <c r="A107" s="9">
        <v>504202</v>
      </c>
      <c r="B107" s="9" t="s">
        <v>251</v>
      </c>
      <c r="C107" s="9" t="s">
        <v>262</v>
      </c>
      <c r="D107" s="9" t="s">
        <v>263</v>
      </c>
      <c r="E107" s="9" t="s">
        <v>248</v>
      </c>
      <c r="F107" s="13">
        <v>15300000</v>
      </c>
      <c r="G107" s="13">
        <v>4968874.3099999996</v>
      </c>
      <c r="H107" s="9"/>
    </row>
    <row r="108" spans="1:9" ht="14.4" customHeight="1" x14ac:dyDescent="0.25">
      <c r="A108" s="9">
        <v>504202</v>
      </c>
      <c r="B108" s="9" t="s">
        <v>251</v>
      </c>
      <c r="C108" s="9" t="s">
        <v>262</v>
      </c>
      <c r="D108" s="9" t="s">
        <v>261</v>
      </c>
      <c r="E108" s="9" t="s">
        <v>248</v>
      </c>
      <c r="F108" s="13">
        <v>65477640</v>
      </c>
      <c r="G108" s="13">
        <v>5371135.3099999996</v>
      </c>
      <c r="H108" s="9">
        <v>62516176.700000003</v>
      </c>
    </row>
    <row r="109" spans="1:9" ht="14.4" customHeight="1" x14ac:dyDescent="0.25">
      <c r="A109" s="9">
        <v>504527</v>
      </c>
      <c r="B109" s="9" t="s">
        <v>251</v>
      </c>
      <c r="C109" s="9" t="s">
        <v>259</v>
      </c>
      <c r="D109" s="9" t="s">
        <v>260</v>
      </c>
      <c r="E109" s="9" t="s">
        <v>248</v>
      </c>
      <c r="F109" s="13">
        <v>150000</v>
      </c>
      <c r="G109" s="13"/>
      <c r="H109" s="9">
        <v>100000</v>
      </c>
    </row>
    <row r="110" spans="1:9" ht="14.4" customHeight="1" x14ac:dyDescent="0.25">
      <c r="A110" s="9">
        <v>504527</v>
      </c>
      <c r="B110" s="9" t="s">
        <v>251</v>
      </c>
      <c r="C110" s="9" t="s">
        <v>259</v>
      </c>
      <c r="D110" s="9" t="s">
        <v>180</v>
      </c>
      <c r="E110" s="9" t="s">
        <v>248</v>
      </c>
      <c r="F110" s="13"/>
      <c r="G110" s="13"/>
      <c r="H110" s="9">
        <v>100000</v>
      </c>
    </row>
    <row r="111" spans="1:9" ht="14.4" customHeight="1" x14ac:dyDescent="0.25">
      <c r="A111" s="9">
        <v>504787</v>
      </c>
      <c r="B111" s="9" t="s">
        <v>251</v>
      </c>
      <c r="C111" s="9" t="s">
        <v>250</v>
      </c>
      <c r="D111" s="9" t="s">
        <v>258</v>
      </c>
      <c r="E111" s="9" t="s">
        <v>248</v>
      </c>
      <c r="F111" s="13">
        <v>15000000</v>
      </c>
      <c r="G111" s="13"/>
      <c r="H111" s="9">
        <v>5000000</v>
      </c>
    </row>
    <row r="112" spans="1:9" ht="14.4" customHeight="1" x14ac:dyDescent="0.25">
      <c r="A112" s="9">
        <v>504787</v>
      </c>
      <c r="B112" s="9" t="s">
        <v>251</v>
      </c>
      <c r="C112" s="9" t="s">
        <v>250</v>
      </c>
      <c r="D112" s="9" t="s">
        <v>257</v>
      </c>
      <c r="E112" s="9" t="s">
        <v>248</v>
      </c>
      <c r="F112" s="13">
        <v>11064500</v>
      </c>
      <c r="G112" s="13">
        <v>6996990.2999999998</v>
      </c>
      <c r="H112" s="9">
        <v>3000000</v>
      </c>
    </row>
    <row r="113" spans="1:9" ht="14.4" customHeight="1" x14ac:dyDescent="0.25">
      <c r="A113" s="9">
        <v>504787</v>
      </c>
      <c r="B113" s="9" t="s">
        <v>251</v>
      </c>
      <c r="C113" s="9" t="s">
        <v>250</v>
      </c>
      <c r="D113" s="9" t="s">
        <v>256</v>
      </c>
      <c r="E113" s="9" t="s">
        <v>248</v>
      </c>
      <c r="F113" s="13">
        <v>22500000</v>
      </c>
      <c r="G113" s="13">
        <v>1784983.93</v>
      </c>
      <c r="H113" s="9">
        <v>18805000</v>
      </c>
    </row>
    <row r="114" spans="1:9" ht="14.4" customHeight="1" x14ac:dyDescent="0.25">
      <c r="A114" s="9">
        <v>504787</v>
      </c>
      <c r="B114" s="9" t="s">
        <v>251</v>
      </c>
      <c r="C114" s="9" t="s">
        <v>250</v>
      </c>
      <c r="D114" s="9" t="s">
        <v>180</v>
      </c>
      <c r="E114" s="9" t="s">
        <v>248</v>
      </c>
      <c r="F114" s="13"/>
      <c r="G114" s="13"/>
      <c r="H114" s="9"/>
    </row>
    <row r="115" spans="1:9" ht="14.4" customHeight="1" x14ac:dyDescent="0.25">
      <c r="A115" s="9">
        <v>504787</v>
      </c>
      <c r="B115" s="9" t="s">
        <v>251</v>
      </c>
      <c r="C115" s="9" t="s">
        <v>250</v>
      </c>
      <c r="D115" s="9" t="s">
        <v>180</v>
      </c>
      <c r="E115" s="9" t="s">
        <v>248</v>
      </c>
      <c r="F115" s="13"/>
      <c r="G115" s="13"/>
      <c r="H115" s="9"/>
    </row>
    <row r="116" spans="1:9" ht="14.4" customHeight="1" x14ac:dyDescent="0.25">
      <c r="A116" s="9">
        <v>504787</v>
      </c>
      <c r="B116" s="9" t="s">
        <v>251</v>
      </c>
      <c r="C116" s="9" t="s">
        <v>250</v>
      </c>
      <c r="D116" s="9" t="s">
        <v>180</v>
      </c>
      <c r="E116" s="9" t="s">
        <v>248</v>
      </c>
      <c r="F116" s="13"/>
      <c r="G116" s="13"/>
      <c r="H116" s="9">
        <v>23250000</v>
      </c>
    </row>
    <row r="117" spans="1:9" ht="14.4" customHeight="1" x14ac:dyDescent="0.25">
      <c r="A117" s="9">
        <v>504787</v>
      </c>
      <c r="B117" s="9" t="s">
        <v>251</v>
      </c>
      <c r="C117" s="9" t="s">
        <v>250</v>
      </c>
      <c r="D117" s="9" t="s">
        <v>255</v>
      </c>
      <c r="E117" s="9" t="s">
        <v>248</v>
      </c>
      <c r="F117" s="13">
        <v>22860000</v>
      </c>
      <c r="G117" s="13">
        <v>225984.73</v>
      </c>
      <c r="H117" s="9">
        <v>5320000</v>
      </c>
    </row>
    <row r="118" spans="1:9" x14ac:dyDescent="0.25">
      <c r="A118" s="9">
        <v>504787</v>
      </c>
      <c r="B118" s="9" t="s">
        <v>251</v>
      </c>
      <c r="C118" s="9" t="s">
        <v>250</v>
      </c>
      <c r="D118" s="9" t="s">
        <v>254</v>
      </c>
      <c r="E118" s="9" t="s">
        <v>248</v>
      </c>
      <c r="F118" s="13">
        <v>28055100</v>
      </c>
      <c r="G118" s="13">
        <v>624845.1</v>
      </c>
      <c r="H118" s="9">
        <v>12000000</v>
      </c>
    </row>
    <row r="119" spans="1:9" x14ac:dyDescent="0.25">
      <c r="A119" s="9">
        <v>504787</v>
      </c>
      <c r="B119" s="9" t="s">
        <v>251</v>
      </c>
      <c r="C119" s="9" t="s">
        <v>250</v>
      </c>
      <c r="D119" s="9" t="s">
        <v>180</v>
      </c>
      <c r="E119" s="9" t="s">
        <v>248</v>
      </c>
      <c r="F119" s="13"/>
      <c r="G119" s="13"/>
      <c r="H119" s="9">
        <v>20000000</v>
      </c>
    </row>
    <row r="120" spans="1:9" ht="14.4" customHeight="1" x14ac:dyDescent="0.25">
      <c r="A120" s="9">
        <v>504787</v>
      </c>
      <c r="B120" s="9" t="s">
        <v>251</v>
      </c>
      <c r="C120" s="9" t="s">
        <v>250</v>
      </c>
      <c r="D120" s="9" t="s">
        <v>180</v>
      </c>
      <c r="E120" s="9" t="s">
        <v>248</v>
      </c>
      <c r="F120" s="13"/>
      <c r="G120" s="13"/>
      <c r="H120" s="9">
        <v>8000000</v>
      </c>
    </row>
    <row r="121" spans="1:9" ht="14.4" customHeight="1" x14ac:dyDescent="0.25">
      <c r="A121" s="9">
        <v>504787</v>
      </c>
      <c r="B121" s="9" t="s">
        <v>251</v>
      </c>
      <c r="C121" s="9" t="s">
        <v>250</v>
      </c>
      <c r="D121" s="9" t="s">
        <v>253</v>
      </c>
      <c r="E121" s="9" t="s">
        <v>248</v>
      </c>
      <c r="F121" s="13"/>
      <c r="G121" s="13"/>
      <c r="H121" s="9"/>
    </row>
    <row r="122" spans="1:9" x14ac:dyDescent="0.25">
      <c r="A122" s="9">
        <v>504787</v>
      </c>
      <c r="B122" s="9" t="s">
        <v>251</v>
      </c>
      <c r="C122" s="9" t="s">
        <v>250</v>
      </c>
      <c r="D122" s="9" t="s">
        <v>253</v>
      </c>
      <c r="E122" s="9" t="s">
        <v>248</v>
      </c>
      <c r="F122" s="13">
        <v>7000000</v>
      </c>
      <c r="G122" s="13">
        <v>154742.13</v>
      </c>
      <c r="H122" s="9">
        <v>5000000</v>
      </c>
    </row>
    <row r="123" spans="1:9" ht="14.4" customHeight="1" x14ac:dyDescent="0.25">
      <c r="A123" s="9">
        <v>504787</v>
      </c>
      <c r="B123" s="9" t="s">
        <v>251</v>
      </c>
      <c r="C123" s="9" t="s">
        <v>250</v>
      </c>
      <c r="D123" s="9" t="s">
        <v>180</v>
      </c>
      <c r="E123" s="9" t="s">
        <v>248</v>
      </c>
      <c r="F123" s="13"/>
      <c r="G123" s="13"/>
      <c r="H123" s="9"/>
    </row>
    <row r="124" spans="1:9" ht="14.4" customHeight="1" x14ac:dyDescent="0.25">
      <c r="A124" s="9">
        <v>504787</v>
      </c>
      <c r="B124" s="9" t="s">
        <v>251</v>
      </c>
      <c r="C124" s="9" t="s">
        <v>250</v>
      </c>
      <c r="D124" s="9" t="s">
        <v>252</v>
      </c>
      <c r="E124" s="9" t="s">
        <v>248</v>
      </c>
      <c r="F124" s="13">
        <v>8000000</v>
      </c>
      <c r="G124" s="13">
        <v>5153872.4800000004</v>
      </c>
      <c r="H124" s="9"/>
    </row>
    <row r="125" spans="1:9" ht="14.4" customHeight="1" x14ac:dyDescent="0.25">
      <c r="A125" s="9">
        <v>504787</v>
      </c>
      <c r="B125" s="9" t="s">
        <v>251</v>
      </c>
      <c r="C125" s="9" t="s">
        <v>250</v>
      </c>
      <c r="D125" s="9" t="s">
        <v>249</v>
      </c>
      <c r="E125" s="9" t="s">
        <v>248</v>
      </c>
      <c r="F125" s="13"/>
      <c r="G125" s="13"/>
      <c r="H125" s="9"/>
    </row>
    <row r="126" spans="1:9" ht="14.4" customHeight="1" x14ac:dyDescent="0.25">
      <c r="A126" s="9">
        <v>602097</v>
      </c>
      <c r="B126" s="9" t="s">
        <v>201</v>
      </c>
      <c r="C126" s="9" t="s">
        <v>246</v>
      </c>
      <c r="D126" s="9" t="s">
        <v>247</v>
      </c>
      <c r="E126" s="9" t="s">
        <v>240</v>
      </c>
      <c r="F126" s="13"/>
      <c r="G126" s="13"/>
      <c r="H126" s="13">
        <v>50000</v>
      </c>
      <c r="I126" s="9" t="s">
        <v>165</v>
      </c>
    </row>
    <row r="127" spans="1:9" ht="14.4" customHeight="1" x14ac:dyDescent="0.25">
      <c r="A127" s="9">
        <v>602097</v>
      </c>
      <c r="B127" s="9" t="s">
        <v>201</v>
      </c>
      <c r="C127" s="9" t="s">
        <v>246</v>
      </c>
      <c r="D127" s="9" t="s">
        <v>245</v>
      </c>
      <c r="E127" s="9" t="s">
        <v>240</v>
      </c>
      <c r="F127" s="13"/>
      <c r="G127" s="13"/>
      <c r="H127" s="13">
        <v>50000</v>
      </c>
      <c r="I127" s="9" t="s">
        <v>165</v>
      </c>
    </row>
    <row r="128" spans="1:9" ht="14.4" customHeight="1" x14ac:dyDescent="0.25">
      <c r="A128" s="9">
        <v>602097</v>
      </c>
      <c r="B128" s="9" t="s">
        <v>201</v>
      </c>
      <c r="C128" s="9" t="s">
        <v>246</v>
      </c>
      <c r="D128" s="9" t="s">
        <v>247</v>
      </c>
      <c r="E128" s="9" t="s">
        <v>240</v>
      </c>
      <c r="F128" s="15"/>
      <c r="G128" s="15"/>
      <c r="H128" s="13">
        <v>0</v>
      </c>
    </row>
    <row r="129" spans="1:9" ht="14.4" customHeight="1" x14ac:dyDescent="0.25">
      <c r="A129" s="9">
        <v>602097</v>
      </c>
      <c r="B129" s="9" t="s">
        <v>201</v>
      </c>
      <c r="C129" s="9" t="s">
        <v>246</v>
      </c>
      <c r="D129" s="9" t="s">
        <v>245</v>
      </c>
      <c r="E129" s="9" t="s">
        <v>240</v>
      </c>
      <c r="F129" s="15"/>
      <c r="G129" s="15"/>
      <c r="H129" s="13">
        <v>0</v>
      </c>
    </row>
    <row r="130" spans="1:9" ht="14.4" customHeight="1" x14ac:dyDescent="0.25">
      <c r="A130" s="9">
        <v>603098</v>
      </c>
      <c r="B130" s="9" t="s">
        <v>201</v>
      </c>
      <c r="C130" s="9" t="s">
        <v>242</v>
      </c>
      <c r="D130" s="9" t="s">
        <v>244</v>
      </c>
      <c r="E130" s="9" t="s">
        <v>240</v>
      </c>
      <c r="F130" s="13"/>
      <c r="G130" s="13"/>
      <c r="H130" s="13">
        <v>210000</v>
      </c>
      <c r="I130" s="9" t="s">
        <v>165</v>
      </c>
    </row>
    <row r="131" spans="1:9" ht="14.4" customHeight="1" x14ac:dyDescent="0.25">
      <c r="A131" s="9">
        <v>603098</v>
      </c>
      <c r="B131" s="9" t="s">
        <v>201</v>
      </c>
      <c r="C131" s="9" t="s">
        <v>242</v>
      </c>
      <c r="D131" s="9" t="s">
        <v>243</v>
      </c>
      <c r="E131" s="9" t="s">
        <v>240</v>
      </c>
      <c r="F131" s="13"/>
      <c r="G131" s="13"/>
      <c r="H131" s="13">
        <v>50000</v>
      </c>
      <c r="I131" s="9" t="s">
        <v>165</v>
      </c>
    </row>
    <row r="132" spans="1:9" ht="14.4" customHeight="1" x14ac:dyDescent="0.25">
      <c r="A132" s="9">
        <v>603098</v>
      </c>
      <c r="B132" s="9" t="s">
        <v>201</v>
      </c>
      <c r="C132" s="9" t="s">
        <v>242</v>
      </c>
      <c r="D132" s="9" t="s">
        <v>241</v>
      </c>
      <c r="E132" s="9" t="s">
        <v>240</v>
      </c>
      <c r="F132" s="13"/>
      <c r="G132" s="13"/>
      <c r="H132" s="13">
        <v>90000</v>
      </c>
      <c r="I132" s="9" t="s">
        <v>165</v>
      </c>
    </row>
    <row r="133" spans="1:9" ht="14.4" customHeight="1" x14ac:dyDescent="0.25">
      <c r="A133" s="9">
        <v>603098</v>
      </c>
      <c r="B133" s="9" t="s">
        <v>201</v>
      </c>
      <c r="C133" s="9" t="s">
        <v>242</v>
      </c>
      <c r="D133" s="9" t="s">
        <v>244</v>
      </c>
      <c r="E133" s="9" t="s">
        <v>240</v>
      </c>
      <c r="F133" s="15"/>
      <c r="G133" s="15"/>
      <c r="H133" s="13">
        <v>0</v>
      </c>
    </row>
    <row r="134" spans="1:9" ht="14.4" customHeight="1" x14ac:dyDescent="0.25">
      <c r="A134" s="9">
        <v>603098</v>
      </c>
      <c r="B134" s="9" t="s">
        <v>201</v>
      </c>
      <c r="C134" s="9" t="s">
        <v>242</v>
      </c>
      <c r="D134" s="9" t="s">
        <v>243</v>
      </c>
      <c r="E134" s="9" t="s">
        <v>240</v>
      </c>
      <c r="F134" s="15"/>
      <c r="G134" s="15"/>
      <c r="H134" s="13">
        <v>0</v>
      </c>
    </row>
    <row r="135" spans="1:9" ht="14.4" customHeight="1" x14ac:dyDescent="0.25">
      <c r="A135" s="9">
        <v>603098</v>
      </c>
      <c r="B135" s="9" t="s">
        <v>201</v>
      </c>
      <c r="C135" s="9" t="s">
        <v>242</v>
      </c>
      <c r="D135" s="9" t="s">
        <v>241</v>
      </c>
      <c r="E135" s="9" t="s">
        <v>240</v>
      </c>
      <c r="F135" s="15"/>
      <c r="G135" s="15"/>
      <c r="H135" s="13">
        <v>0</v>
      </c>
    </row>
    <row r="136" spans="1:9" ht="14.4" customHeight="1" x14ac:dyDescent="0.25">
      <c r="A136" s="9">
        <v>603114</v>
      </c>
      <c r="B136" s="9" t="s">
        <v>201</v>
      </c>
      <c r="C136" s="9" t="s">
        <v>238</v>
      </c>
      <c r="D136" s="9" t="s">
        <v>239</v>
      </c>
      <c r="E136" s="9" t="s">
        <v>234</v>
      </c>
      <c r="F136" s="13"/>
      <c r="G136" s="13"/>
      <c r="H136" s="13">
        <v>250000</v>
      </c>
      <c r="I136" s="9" t="s">
        <v>165</v>
      </c>
    </row>
    <row r="137" spans="1:9" ht="14.4" customHeight="1" x14ac:dyDescent="0.25">
      <c r="A137" s="9">
        <v>603114</v>
      </c>
      <c r="B137" s="9" t="s">
        <v>201</v>
      </c>
      <c r="C137" s="9" t="s">
        <v>238</v>
      </c>
      <c r="D137" s="9" t="s">
        <v>237</v>
      </c>
      <c r="E137" s="9" t="s">
        <v>234</v>
      </c>
      <c r="F137" s="13"/>
      <c r="G137" s="13"/>
      <c r="H137" s="13">
        <v>100000</v>
      </c>
      <c r="I137" s="9" t="s">
        <v>165</v>
      </c>
    </row>
    <row r="138" spans="1:9" ht="14.4" customHeight="1" x14ac:dyDescent="0.25">
      <c r="A138" s="9">
        <v>603114</v>
      </c>
      <c r="B138" s="9" t="s">
        <v>201</v>
      </c>
      <c r="C138" s="9" t="s">
        <v>238</v>
      </c>
      <c r="D138" s="9" t="s">
        <v>239</v>
      </c>
      <c r="E138" s="9" t="s">
        <v>234</v>
      </c>
      <c r="F138" s="15"/>
      <c r="G138" s="15"/>
      <c r="H138" s="13">
        <v>0</v>
      </c>
    </row>
    <row r="139" spans="1:9" ht="14.4" customHeight="1" x14ac:dyDescent="0.25">
      <c r="A139" s="9">
        <v>603114</v>
      </c>
      <c r="B139" s="9" t="s">
        <v>201</v>
      </c>
      <c r="C139" s="9" t="s">
        <v>238</v>
      </c>
      <c r="D139" s="9" t="s">
        <v>237</v>
      </c>
      <c r="E139" s="9" t="s">
        <v>234</v>
      </c>
      <c r="F139" s="15"/>
      <c r="G139" s="15"/>
      <c r="H139" s="13">
        <v>0</v>
      </c>
    </row>
    <row r="140" spans="1:9" ht="14.4" customHeight="1" x14ac:dyDescent="0.25">
      <c r="A140" s="9">
        <v>603116</v>
      </c>
      <c r="B140" s="9" t="s">
        <v>201</v>
      </c>
      <c r="C140" s="9" t="s">
        <v>236</v>
      </c>
      <c r="D140" s="9" t="s">
        <v>235</v>
      </c>
      <c r="E140" s="9" t="s">
        <v>234</v>
      </c>
      <c r="F140" s="13"/>
      <c r="G140" s="13"/>
      <c r="H140" s="13">
        <v>350000</v>
      </c>
      <c r="I140" s="9" t="s">
        <v>165</v>
      </c>
    </row>
    <row r="141" spans="1:9" ht="14.4" customHeight="1" x14ac:dyDescent="0.25">
      <c r="A141" s="9">
        <v>603116</v>
      </c>
      <c r="B141" s="9" t="s">
        <v>201</v>
      </c>
      <c r="C141" s="9" t="s">
        <v>236</v>
      </c>
      <c r="D141" s="9" t="s">
        <v>235</v>
      </c>
      <c r="E141" s="9" t="s">
        <v>234</v>
      </c>
      <c r="F141" s="15"/>
      <c r="G141" s="15"/>
      <c r="H141" s="13">
        <v>350000</v>
      </c>
    </row>
    <row r="142" spans="1:9" ht="14.4" customHeight="1" x14ac:dyDescent="0.25">
      <c r="A142" s="9">
        <v>604241</v>
      </c>
      <c r="B142" s="9" t="s">
        <v>201</v>
      </c>
      <c r="C142" s="9" t="s">
        <v>225</v>
      </c>
      <c r="D142" s="9" t="s">
        <v>60</v>
      </c>
      <c r="E142" s="9" t="s">
        <v>203</v>
      </c>
      <c r="F142" s="13"/>
      <c r="G142" s="13"/>
      <c r="H142" s="13">
        <v>20000000</v>
      </c>
      <c r="I142" s="9" t="s">
        <v>229</v>
      </c>
    </row>
    <row r="143" spans="1:9" ht="14.4" customHeight="1" x14ac:dyDescent="0.25">
      <c r="A143" s="9">
        <v>604241</v>
      </c>
      <c r="B143" s="9" t="s">
        <v>201</v>
      </c>
      <c r="C143" s="9" t="s">
        <v>225</v>
      </c>
      <c r="D143" s="9" t="s">
        <v>233</v>
      </c>
      <c r="E143" s="9" t="s">
        <v>203</v>
      </c>
      <c r="F143" s="13"/>
      <c r="G143" s="13"/>
      <c r="H143" s="13"/>
      <c r="I143" s="9" t="s">
        <v>229</v>
      </c>
    </row>
    <row r="144" spans="1:9" x14ac:dyDescent="0.25">
      <c r="A144" s="9">
        <v>604241</v>
      </c>
      <c r="B144" s="9" t="s">
        <v>201</v>
      </c>
      <c r="C144" s="9" t="s">
        <v>225</v>
      </c>
      <c r="D144" s="9" t="s">
        <v>232</v>
      </c>
      <c r="E144" s="9" t="s">
        <v>203</v>
      </c>
      <c r="F144" s="13"/>
      <c r="G144" s="13"/>
      <c r="H144" s="13"/>
      <c r="I144" s="9" t="s">
        <v>229</v>
      </c>
    </row>
    <row r="145" spans="1:9" ht="14.4" customHeight="1" x14ac:dyDescent="0.25">
      <c r="A145" s="9">
        <v>604241</v>
      </c>
      <c r="B145" s="9" t="s">
        <v>201</v>
      </c>
      <c r="C145" s="9" t="s">
        <v>225</v>
      </c>
      <c r="D145" s="9" t="s">
        <v>231</v>
      </c>
      <c r="E145" s="9" t="s">
        <v>203</v>
      </c>
      <c r="F145" s="13"/>
      <c r="G145" s="13"/>
      <c r="H145" s="13"/>
      <c r="I145" s="9" t="s">
        <v>229</v>
      </c>
    </row>
    <row r="146" spans="1:9" ht="14.4" customHeight="1" x14ac:dyDescent="0.25">
      <c r="A146" s="9">
        <v>604241</v>
      </c>
      <c r="B146" s="9" t="s">
        <v>201</v>
      </c>
      <c r="C146" s="9" t="s">
        <v>225</v>
      </c>
      <c r="D146" s="9" t="s">
        <v>230</v>
      </c>
      <c r="E146" s="9" t="s">
        <v>203</v>
      </c>
      <c r="F146" s="13"/>
      <c r="G146" s="13"/>
      <c r="H146" s="13"/>
      <c r="I146" s="9" t="s">
        <v>229</v>
      </c>
    </row>
    <row r="147" spans="1:9" ht="14.4" customHeight="1" x14ac:dyDescent="0.25">
      <c r="A147" s="9">
        <v>604241</v>
      </c>
      <c r="B147" s="9" t="s">
        <v>201</v>
      </c>
      <c r="C147" s="9" t="s">
        <v>225</v>
      </c>
      <c r="D147" s="9" t="s">
        <v>228</v>
      </c>
      <c r="E147" s="9" t="s">
        <v>203</v>
      </c>
      <c r="F147" s="13"/>
      <c r="G147" s="13"/>
      <c r="H147" s="13">
        <v>1000000</v>
      </c>
      <c r="I147" s="9" t="s">
        <v>227</v>
      </c>
    </row>
    <row r="148" spans="1:9" x14ac:dyDescent="0.25">
      <c r="A148" s="9">
        <v>604241</v>
      </c>
      <c r="B148" s="9" t="s">
        <v>201</v>
      </c>
      <c r="C148" s="9" t="s">
        <v>225</v>
      </c>
      <c r="D148" s="9" t="s">
        <v>224</v>
      </c>
      <c r="E148" s="9" t="s">
        <v>203</v>
      </c>
      <c r="F148" s="13"/>
      <c r="G148" s="13"/>
      <c r="H148" s="13">
        <v>1000000</v>
      </c>
      <c r="I148" s="9" t="s">
        <v>226</v>
      </c>
    </row>
    <row r="149" spans="1:9" x14ac:dyDescent="0.25">
      <c r="A149" s="9">
        <v>604241</v>
      </c>
      <c r="B149" s="9" t="s">
        <v>201</v>
      </c>
      <c r="C149" s="9" t="s">
        <v>225</v>
      </c>
      <c r="D149" s="9" t="s">
        <v>224</v>
      </c>
      <c r="E149" s="9" t="s">
        <v>203</v>
      </c>
      <c r="F149" s="15"/>
      <c r="G149" s="15"/>
      <c r="H149" s="13">
        <v>0</v>
      </c>
    </row>
    <row r="150" spans="1:9" x14ac:dyDescent="0.25">
      <c r="A150" s="16">
        <v>604270</v>
      </c>
      <c r="B150" s="9" t="s">
        <v>201</v>
      </c>
      <c r="C150" s="17" t="s">
        <v>221</v>
      </c>
      <c r="D150" s="17" t="s">
        <v>223</v>
      </c>
      <c r="E150" s="9" t="s">
        <v>203</v>
      </c>
      <c r="F150" s="13"/>
      <c r="G150" s="13"/>
      <c r="H150" s="13">
        <v>300000</v>
      </c>
    </row>
    <row r="151" spans="1:9" x14ac:dyDescent="0.25">
      <c r="A151" s="16">
        <v>604270</v>
      </c>
      <c r="B151" s="9" t="s">
        <v>201</v>
      </c>
      <c r="C151" s="17" t="s">
        <v>221</v>
      </c>
      <c r="D151" s="17" t="s">
        <v>222</v>
      </c>
      <c r="E151" s="9" t="s">
        <v>203</v>
      </c>
      <c r="F151" s="13"/>
      <c r="G151" s="13"/>
      <c r="H151" s="13">
        <v>200000</v>
      </c>
    </row>
    <row r="152" spans="1:9" x14ac:dyDescent="0.25">
      <c r="A152" s="16">
        <v>604270</v>
      </c>
      <c r="B152" s="9" t="s">
        <v>201</v>
      </c>
      <c r="C152" s="17" t="s">
        <v>221</v>
      </c>
      <c r="D152" s="17" t="s">
        <v>220</v>
      </c>
      <c r="E152" s="9" t="s">
        <v>203</v>
      </c>
      <c r="F152" s="13"/>
      <c r="G152" s="13"/>
      <c r="H152" s="13">
        <v>200000</v>
      </c>
    </row>
    <row r="153" spans="1:9" x14ac:dyDescent="0.25">
      <c r="A153" s="9">
        <v>604480</v>
      </c>
      <c r="B153" s="9" t="s">
        <v>201</v>
      </c>
      <c r="C153" s="9" t="s">
        <v>216</v>
      </c>
      <c r="D153" s="9" t="s">
        <v>219</v>
      </c>
      <c r="E153" s="9" t="s">
        <v>203</v>
      </c>
      <c r="F153" s="13"/>
      <c r="G153" s="13"/>
      <c r="H153" s="13">
        <v>80000</v>
      </c>
      <c r="I153" s="9" t="s">
        <v>214</v>
      </c>
    </row>
    <row r="154" spans="1:9" x14ac:dyDescent="0.25">
      <c r="A154" s="9">
        <v>604480</v>
      </c>
      <c r="B154" s="9" t="s">
        <v>201</v>
      </c>
      <c r="C154" s="9" t="s">
        <v>216</v>
      </c>
      <c r="D154" s="9" t="s">
        <v>218</v>
      </c>
      <c r="E154" s="9" t="s">
        <v>203</v>
      </c>
      <c r="F154" s="13"/>
      <c r="G154" s="13"/>
      <c r="H154" s="13"/>
      <c r="I154" s="9" t="s">
        <v>214</v>
      </c>
    </row>
    <row r="155" spans="1:9" x14ac:dyDescent="0.25">
      <c r="A155" s="9">
        <v>604480</v>
      </c>
      <c r="B155" s="9" t="s">
        <v>201</v>
      </c>
      <c r="C155" s="9" t="s">
        <v>216</v>
      </c>
      <c r="D155" s="9" t="s">
        <v>217</v>
      </c>
      <c r="E155" s="9" t="s">
        <v>203</v>
      </c>
      <c r="F155" s="13"/>
      <c r="G155" s="13"/>
      <c r="H155" s="13">
        <v>60000</v>
      </c>
      <c r="I155" s="9" t="s">
        <v>214</v>
      </c>
    </row>
    <row r="156" spans="1:9" x14ac:dyDescent="0.25">
      <c r="A156" s="9">
        <v>604480</v>
      </c>
      <c r="B156" s="9" t="s">
        <v>201</v>
      </c>
      <c r="C156" s="9" t="s">
        <v>216</v>
      </c>
      <c r="D156" s="9" t="s">
        <v>215</v>
      </c>
      <c r="E156" s="9" t="s">
        <v>203</v>
      </c>
      <c r="F156" s="13"/>
      <c r="G156" s="13"/>
      <c r="H156" s="13">
        <v>25000</v>
      </c>
      <c r="I156" s="9" t="s">
        <v>214</v>
      </c>
    </row>
    <row r="157" spans="1:9" x14ac:dyDescent="0.25">
      <c r="A157" s="9">
        <v>604560</v>
      </c>
      <c r="B157" s="9" t="s">
        <v>201</v>
      </c>
      <c r="C157" s="9" t="s">
        <v>207</v>
      </c>
      <c r="D157" s="9" t="s">
        <v>208</v>
      </c>
      <c r="E157" s="9" t="s">
        <v>203</v>
      </c>
      <c r="F157" s="13"/>
      <c r="G157" s="13"/>
      <c r="H157" s="13">
        <v>350000</v>
      </c>
      <c r="I157" s="9" t="s">
        <v>165</v>
      </c>
    </row>
    <row r="158" spans="1:9" x14ac:dyDescent="0.25">
      <c r="A158" s="16">
        <v>604560</v>
      </c>
      <c r="B158" s="9" t="s">
        <v>201</v>
      </c>
      <c r="C158" s="9" t="s">
        <v>207</v>
      </c>
      <c r="D158" s="9" t="s">
        <v>213</v>
      </c>
      <c r="E158" s="9" t="s">
        <v>203</v>
      </c>
      <c r="F158" s="13"/>
      <c r="G158" s="13"/>
      <c r="H158" s="13">
        <v>57800000</v>
      </c>
    </row>
    <row r="159" spans="1:9" x14ac:dyDescent="0.25">
      <c r="A159" s="16">
        <v>604560</v>
      </c>
      <c r="B159" s="9" t="s">
        <v>201</v>
      </c>
      <c r="C159" s="9" t="s">
        <v>207</v>
      </c>
      <c r="D159" s="9" t="s">
        <v>212</v>
      </c>
      <c r="E159" s="9" t="s">
        <v>203</v>
      </c>
      <c r="F159" s="13"/>
      <c r="G159" s="13"/>
      <c r="H159" s="13"/>
    </row>
    <row r="160" spans="1:9" x14ac:dyDescent="0.25">
      <c r="A160" s="16">
        <v>604560</v>
      </c>
      <c r="B160" s="9" t="s">
        <v>201</v>
      </c>
      <c r="C160" s="9" t="s">
        <v>207</v>
      </c>
      <c r="D160" s="9" t="s">
        <v>211</v>
      </c>
      <c r="E160" s="9" t="s">
        <v>203</v>
      </c>
      <c r="F160" s="13"/>
      <c r="G160" s="13"/>
      <c r="H160" s="13">
        <v>13282976</v>
      </c>
    </row>
    <row r="161" spans="1:9" x14ac:dyDescent="0.25">
      <c r="A161" s="16">
        <v>604560</v>
      </c>
      <c r="B161" s="9" t="s">
        <v>201</v>
      </c>
      <c r="C161" s="9" t="s">
        <v>207</v>
      </c>
      <c r="D161" s="9" t="s">
        <v>210</v>
      </c>
      <c r="E161" s="9" t="s">
        <v>203</v>
      </c>
      <c r="F161" s="13"/>
      <c r="G161" s="13"/>
      <c r="H161" s="13"/>
    </row>
    <row r="162" spans="1:9" x14ac:dyDescent="0.25">
      <c r="A162" s="16">
        <v>604560</v>
      </c>
      <c r="B162" s="9" t="s">
        <v>201</v>
      </c>
      <c r="C162" s="9" t="s">
        <v>207</v>
      </c>
      <c r="D162" s="9" t="s">
        <v>209</v>
      </c>
      <c r="E162" s="9" t="s">
        <v>203</v>
      </c>
      <c r="F162" s="13"/>
      <c r="G162" s="13"/>
      <c r="H162" s="13">
        <v>45973206.060000002</v>
      </c>
    </row>
    <row r="163" spans="1:9" x14ac:dyDescent="0.25">
      <c r="A163" s="9">
        <v>604560</v>
      </c>
      <c r="B163" s="9" t="s">
        <v>201</v>
      </c>
      <c r="C163" s="9" t="s">
        <v>207</v>
      </c>
      <c r="D163" s="9" t="s">
        <v>208</v>
      </c>
      <c r="E163" s="9" t="s">
        <v>203</v>
      </c>
      <c r="F163" s="15"/>
      <c r="G163" s="15"/>
      <c r="H163" s="13">
        <v>0</v>
      </c>
    </row>
    <row r="164" spans="1:9" x14ac:dyDescent="0.25">
      <c r="A164" s="9">
        <v>604560</v>
      </c>
      <c r="B164" s="9" t="s">
        <v>201</v>
      </c>
      <c r="C164" s="9" t="s">
        <v>207</v>
      </c>
      <c r="D164" s="9" t="s">
        <v>180</v>
      </c>
      <c r="E164" s="9" t="s">
        <v>203</v>
      </c>
      <c r="F164" s="13">
        <v>4000000</v>
      </c>
      <c r="G164" s="13">
        <v>2617860.5299999998</v>
      </c>
      <c r="H164" s="9">
        <v>930559.01</v>
      </c>
    </row>
    <row r="165" spans="1:9" x14ac:dyDescent="0.25">
      <c r="A165" s="16">
        <v>604564</v>
      </c>
      <c r="B165" s="9" t="s">
        <v>201</v>
      </c>
      <c r="C165" s="9" t="s">
        <v>205</v>
      </c>
      <c r="D165" s="9" t="s">
        <v>206</v>
      </c>
      <c r="E165" s="9" t="s">
        <v>203</v>
      </c>
      <c r="F165" s="13"/>
      <c r="G165" s="13"/>
      <c r="H165" s="13">
        <v>6718472.5800000001</v>
      </c>
    </row>
    <row r="166" spans="1:9" x14ac:dyDescent="0.25">
      <c r="A166" s="16">
        <v>604564</v>
      </c>
      <c r="B166" s="9" t="s">
        <v>201</v>
      </c>
      <c r="C166" s="9" t="s">
        <v>205</v>
      </c>
      <c r="D166" s="9" t="s">
        <v>204</v>
      </c>
      <c r="E166" s="9" t="s">
        <v>203</v>
      </c>
      <c r="F166" s="13"/>
      <c r="G166" s="13"/>
      <c r="H166" s="13">
        <v>3818316</v>
      </c>
    </row>
    <row r="167" spans="1:9" x14ac:dyDescent="0.25">
      <c r="A167" s="9">
        <v>604745</v>
      </c>
      <c r="B167" s="9" t="s">
        <v>201</v>
      </c>
      <c r="C167" s="9" t="s">
        <v>200</v>
      </c>
      <c r="D167" s="9" t="s">
        <v>199</v>
      </c>
      <c r="E167" s="9" t="s">
        <v>198</v>
      </c>
      <c r="F167" s="13"/>
      <c r="G167" s="13"/>
      <c r="H167" s="13">
        <v>2500000</v>
      </c>
      <c r="I167" s="9" t="s">
        <v>202</v>
      </c>
    </row>
    <row r="168" spans="1:9" x14ac:dyDescent="0.25">
      <c r="A168" s="9">
        <v>604745</v>
      </c>
      <c r="B168" s="9" t="s">
        <v>201</v>
      </c>
      <c r="C168" s="9" t="s">
        <v>200</v>
      </c>
      <c r="D168" s="9" t="s">
        <v>199</v>
      </c>
      <c r="E168" s="9" t="s">
        <v>198</v>
      </c>
      <c r="F168" s="15"/>
      <c r="G168" s="15"/>
      <c r="H168" s="13">
        <v>0</v>
      </c>
    </row>
    <row r="169" spans="1:9" x14ac:dyDescent="0.25">
      <c r="A169" s="9">
        <v>704062</v>
      </c>
      <c r="B169" s="9" t="s">
        <v>178</v>
      </c>
      <c r="C169" s="9" t="s">
        <v>181</v>
      </c>
      <c r="D169" s="9" t="s">
        <v>197</v>
      </c>
      <c r="E169" s="9" t="s">
        <v>179</v>
      </c>
      <c r="F169" s="13">
        <v>300000</v>
      </c>
      <c r="G169" s="13"/>
      <c r="H169" s="9"/>
    </row>
    <row r="170" spans="1:9" x14ac:dyDescent="0.25">
      <c r="A170" s="9">
        <v>704062</v>
      </c>
      <c r="B170" s="9" t="s">
        <v>178</v>
      </c>
      <c r="C170" s="9" t="s">
        <v>181</v>
      </c>
      <c r="D170" s="9" t="s">
        <v>196</v>
      </c>
      <c r="E170" s="9" t="s">
        <v>179</v>
      </c>
      <c r="F170" s="13">
        <v>450000</v>
      </c>
      <c r="G170" s="13"/>
      <c r="H170" s="9"/>
    </row>
    <row r="171" spans="1:9" x14ac:dyDescent="0.25">
      <c r="A171" s="9">
        <v>704062</v>
      </c>
      <c r="B171" s="9" t="s">
        <v>178</v>
      </c>
      <c r="C171" s="9" t="s">
        <v>181</v>
      </c>
      <c r="D171" s="9" t="s">
        <v>195</v>
      </c>
      <c r="E171" s="9" t="s">
        <v>179</v>
      </c>
      <c r="F171" s="13">
        <v>25000000</v>
      </c>
      <c r="G171" s="13"/>
      <c r="H171" s="9"/>
    </row>
    <row r="172" spans="1:9" x14ac:dyDescent="0.25">
      <c r="A172" s="9">
        <v>704062</v>
      </c>
      <c r="B172" s="9" t="s">
        <v>178</v>
      </c>
      <c r="C172" s="9" t="s">
        <v>181</v>
      </c>
      <c r="D172" s="9" t="s">
        <v>194</v>
      </c>
      <c r="E172" s="9" t="s">
        <v>179</v>
      </c>
      <c r="F172" s="13">
        <v>2850000</v>
      </c>
      <c r="G172" s="13"/>
      <c r="H172" s="9">
        <v>4000000</v>
      </c>
    </row>
    <row r="173" spans="1:9" x14ac:dyDescent="0.25">
      <c r="A173" s="9">
        <v>704062</v>
      </c>
      <c r="B173" s="9" t="s">
        <v>178</v>
      </c>
      <c r="C173" s="9" t="s">
        <v>181</v>
      </c>
      <c r="D173" s="9" t="s">
        <v>193</v>
      </c>
      <c r="E173" s="9" t="s">
        <v>179</v>
      </c>
      <c r="F173" s="13">
        <v>5900000</v>
      </c>
      <c r="G173" s="13"/>
      <c r="H173" s="9">
        <v>9500000</v>
      </c>
    </row>
    <row r="174" spans="1:9" x14ac:dyDescent="0.25">
      <c r="A174" s="9">
        <v>704062</v>
      </c>
      <c r="B174" s="9" t="s">
        <v>178</v>
      </c>
      <c r="C174" s="9" t="s">
        <v>181</v>
      </c>
      <c r="D174" s="9" t="s">
        <v>193</v>
      </c>
      <c r="E174" s="9" t="s">
        <v>179</v>
      </c>
      <c r="F174" s="13">
        <v>17000000</v>
      </c>
      <c r="G174" s="13"/>
      <c r="H174" s="9">
        <v>27700000</v>
      </c>
    </row>
    <row r="175" spans="1:9" x14ac:dyDescent="0.25">
      <c r="A175" s="9">
        <v>704062</v>
      </c>
      <c r="B175" s="9" t="s">
        <v>178</v>
      </c>
      <c r="C175" s="9" t="s">
        <v>181</v>
      </c>
      <c r="D175" s="9" t="s">
        <v>193</v>
      </c>
      <c r="E175" s="9" t="s">
        <v>179</v>
      </c>
      <c r="F175" s="13">
        <v>2500000</v>
      </c>
      <c r="G175" s="13"/>
      <c r="H175" s="9"/>
    </row>
    <row r="176" spans="1:9" x14ac:dyDescent="0.25">
      <c r="A176" s="9">
        <v>704062</v>
      </c>
      <c r="B176" s="9" t="s">
        <v>178</v>
      </c>
      <c r="C176" s="9" t="s">
        <v>181</v>
      </c>
      <c r="D176" s="9" t="s">
        <v>35</v>
      </c>
      <c r="E176" s="9" t="s">
        <v>179</v>
      </c>
      <c r="F176" s="13">
        <v>9000000</v>
      </c>
      <c r="G176" s="13">
        <v>7088650.7999999998</v>
      </c>
      <c r="H176" s="9">
        <v>7816695.71</v>
      </c>
    </row>
    <row r="177" spans="1:8" x14ac:dyDescent="0.25">
      <c r="A177" s="9">
        <v>704062</v>
      </c>
      <c r="B177" s="9" t="s">
        <v>178</v>
      </c>
      <c r="C177" s="9" t="s">
        <v>181</v>
      </c>
      <c r="D177" s="9" t="s">
        <v>192</v>
      </c>
      <c r="E177" s="9" t="s">
        <v>179</v>
      </c>
      <c r="F177" s="13">
        <v>18000000</v>
      </c>
      <c r="G177" s="13"/>
      <c r="H177" s="9"/>
    </row>
    <row r="178" spans="1:8" x14ac:dyDescent="0.25">
      <c r="A178" s="9">
        <v>704062</v>
      </c>
      <c r="B178" s="9" t="s">
        <v>178</v>
      </c>
      <c r="C178" s="9" t="s">
        <v>181</v>
      </c>
      <c r="D178" s="9" t="s">
        <v>191</v>
      </c>
      <c r="E178" s="9" t="s">
        <v>179</v>
      </c>
      <c r="F178" s="13">
        <v>48000000</v>
      </c>
      <c r="G178" s="13"/>
      <c r="H178" s="9"/>
    </row>
    <row r="179" spans="1:8" x14ac:dyDescent="0.25">
      <c r="A179" s="9">
        <v>704062</v>
      </c>
      <c r="B179" s="9" t="s">
        <v>178</v>
      </c>
      <c r="C179" s="9" t="s">
        <v>181</v>
      </c>
      <c r="D179" s="9" t="s">
        <v>190</v>
      </c>
      <c r="E179" s="9" t="s">
        <v>179</v>
      </c>
      <c r="F179" s="13">
        <v>5000000</v>
      </c>
      <c r="G179" s="13"/>
      <c r="H179" s="9">
        <v>34300000</v>
      </c>
    </row>
    <row r="180" spans="1:8" x14ac:dyDescent="0.25">
      <c r="A180" s="9">
        <v>704062</v>
      </c>
      <c r="B180" s="9" t="s">
        <v>178</v>
      </c>
      <c r="C180" s="9" t="s">
        <v>181</v>
      </c>
      <c r="D180" s="9" t="s">
        <v>189</v>
      </c>
      <c r="E180" s="9" t="s">
        <v>179</v>
      </c>
      <c r="F180" s="13">
        <v>40500000</v>
      </c>
      <c r="G180" s="13"/>
      <c r="H180" s="9">
        <v>40000000</v>
      </c>
    </row>
    <row r="181" spans="1:8" x14ac:dyDescent="0.25">
      <c r="A181" s="9">
        <v>704062</v>
      </c>
      <c r="B181" s="9" t="s">
        <v>178</v>
      </c>
      <c r="C181" s="9" t="s">
        <v>181</v>
      </c>
      <c r="D181" s="9" t="s">
        <v>188</v>
      </c>
      <c r="E181" s="9" t="s">
        <v>179</v>
      </c>
      <c r="F181" s="13">
        <v>34500000</v>
      </c>
      <c r="G181" s="13"/>
      <c r="H181" s="9">
        <v>109915856</v>
      </c>
    </row>
    <row r="182" spans="1:8" x14ac:dyDescent="0.25">
      <c r="A182" s="9">
        <v>704062</v>
      </c>
      <c r="B182" s="9" t="s">
        <v>178</v>
      </c>
      <c r="C182" s="9" t="s">
        <v>181</v>
      </c>
      <c r="D182" s="9" t="s">
        <v>187</v>
      </c>
      <c r="E182" s="9" t="s">
        <v>179</v>
      </c>
      <c r="F182" s="13">
        <v>4200000</v>
      </c>
      <c r="G182" s="13">
        <v>3050040.21</v>
      </c>
      <c r="H182" s="15"/>
    </row>
    <row r="183" spans="1:8" x14ac:dyDescent="0.25">
      <c r="A183" s="9">
        <v>704062</v>
      </c>
      <c r="B183" s="9" t="s">
        <v>178</v>
      </c>
      <c r="C183" s="9" t="s">
        <v>181</v>
      </c>
      <c r="D183" s="9" t="s">
        <v>186</v>
      </c>
      <c r="E183" s="9" t="s">
        <v>179</v>
      </c>
      <c r="F183" s="13">
        <v>1400000</v>
      </c>
      <c r="G183" s="13">
        <v>588215.56000000006</v>
      </c>
      <c r="H183" s="15"/>
    </row>
    <row r="184" spans="1:8" x14ac:dyDescent="0.25">
      <c r="A184" s="9">
        <v>704062</v>
      </c>
      <c r="B184" s="9" t="s">
        <v>178</v>
      </c>
      <c r="C184" s="9" t="s">
        <v>181</v>
      </c>
      <c r="D184" s="9" t="s">
        <v>186</v>
      </c>
      <c r="E184" s="9" t="s">
        <v>179</v>
      </c>
      <c r="F184" s="13"/>
      <c r="G184" s="13"/>
      <c r="H184" s="15"/>
    </row>
    <row r="185" spans="1:8" x14ac:dyDescent="0.25">
      <c r="A185" s="9">
        <v>704062</v>
      </c>
      <c r="B185" s="9" t="s">
        <v>178</v>
      </c>
      <c r="C185" s="9" t="s">
        <v>181</v>
      </c>
      <c r="D185" s="9" t="s">
        <v>185</v>
      </c>
      <c r="E185" s="9" t="s">
        <v>179</v>
      </c>
      <c r="F185" s="13">
        <v>1400000</v>
      </c>
      <c r="G185" s="13">
        <v>502444.39</v>
      </c>
      <c r="H185" s="15"/>
    </row>
    <row r="186" spans="1:8" x14ac:dyDescent="0.25">
      <c r="A186" s="9">
        <v>704062</v>
      </c>
      <c r="B186" s="9" t="s">
        <v>178</v>
      </c>
      <c r="C186" s="9" t="s">
        <v>181</v>
      </c>
      <c r="D186" s="9" t="s">
        <v>185</v>
      </c>
      <c r="E186" s="9" t="s">
        <v>179</v>
      </c>
      <c r="F186" s="13"/>
      <c r="G186" s="13"/>
      <c r="H186" s="15">
        <v>3271000</v>
      </c>
    </row>
    <row r="187" spans="1:8" x14ac:dyDescent="0.25">
      <c r="A187" s="9">
        <v>704062</v>
      </c>
      <c r="B187" s="9" t="s">
        <v>178</v>
      </c>
      <c r="C187" s="9" t="s">
        <v>181</v>
      </c>
      <c r="D187" s="9" t="s">
        <v>184</v>
      </c>
      <c r="E187" s="9" t="s">
        <v>179</v>
      </c>
      <c r="F187" s="13"/>
      <c r="G187" s="13"/>
      <c r="H187" s="15">
        <v>1700000</v>
      </c>
    </row>
    <row r="188" spans="1:8" x14ac:dyDescent="0.25">
      <c r="A188" s="9">
        <v>704062</v>
      </c>
      <c r="B188" s="9" t="s">
        <v>178</v>
      </c>
      <c r="C188" s="9" t="s">
        <v>181</v>
      </c>
      <c r="D188" s="9" t="s">
        <v>184</v>
      </c>
      <c r="E188" s="9" t="s">
        <v>179</v>
      </c>
      <c r="F188" s="13">
        <v>5000000</v>
      </c>
      <c r="G188" s="13">
        <v>1966178.33</v>
      </c>
      <c r="H188" s="15">
        <v>4950000</v>
      </c>
    </row>
    <row r="189" spans="1:8" x14ac:dyDescent="0.25">
      <c r="A189" s="9">
        <v>704062</v>
      </c>
      <c r="B189" s="9" t="s">
        <v>178</v>
      </c>
      <c r="C189" s="9" t="s">
        <v>181</v>
      </c>
      <c r="D189" s="9" t="s">
        <v>183</v>
      </c>
      <c r="E189" s="9" t="s">
        <v>179</v>
      </c>
      <c r="F189" s="13"/>
      <c r="G189" s="13"/>
      <c r="H189" s="9">
        <v>2000000</v>
      </c>
    </row>
    <row r="190" spans="1:8" x14ac:dyDescent="0.25">
      <c r="A190" s="9">
        <v>704062</v>
      </c>
      <c r="B190" s="9" t="s">
        <v>178</v>
      </c>
      <c r="C190" s="9" t="s">
        <v>181</v>
      </c>
      <c r="D190" s="9" t="s">
        <v>182</v>
      </c>
      <c r="E190" s="9" t="s">
        <v>179</v>
      </c>
      <c r="F190" s="13"/>
      <c r="G190" s="13"/>
      <c r="H190" s="9">
        <v>1000000</v>
      </c>
    </row>
    <row r="191" spans="1:8" x14ac:dyDescent="0.25">
      <c r="A191" s="14">
        <v>704062</v>
      </c>
      <c r="B191" s="9" t="s">
        <v>178</v>
      </c>
      <c r="C191" s="9" t="s">
        <v>181</v>
      </c>
      <c r="D191" s="9" t="s">
        <v>180</v>
      </c>
      <c r="E191" s="9" t="s">
        <v>179</v>
      </c>
      <c r="F191" s="13"/>
      <c r="G191" s="13"/>
      <c r="H191" s="9">
        <v>5900000</v>
      </c>
    </row>
    <row r="192" spans="1:8" x14ac:dyDescent="0.25">
      <c r="A192" s="9">
        <v>704066</v>
      </c>
      <c r="B192" s="9" t="s">
        <v>178</v>
      </c>
      <c r="C192" s="9" t="s">
        <v>177</v>
      </c>
      <c r="D192" s="9" t="s">
        <v>42</v>
      </c>
      <c r="E192" s="9" t="s">
        <v>942</v>
      </c>
      <c r="F192" s="13">
        <v>8000000</v>
      </c>
      <c r="G192" s="13">
        <v>1880280.63</v>
      </c>
      <c r="H192" s="9">
        <v>8000000</v>
      </c>
    </row>
    <row r="193" spans="6:8" s="11" customFormat="1" x14ac:dyDescent="0.25">
      <c r="F193" s="12">
        <f>SUM(F2:F192)</f>
        <v>606433740</v>
      </c>
      <c r="G193" s="12">
        <f>SUM(G2:G192)</f>
        <v>118243110.59</v>
      </c>
      <c r="H193" s="12">
        <f>SUM(H2:H192)</f>
        <v>824010890.42000008</v>
      </c>
    </row>
  </sheetData>
  <autoFilter ref="A1:J1" xr:uid="{00000000-0009-0000-0000-000001000000}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485B9-D46E-493A-AC7F-10A39C1EEBC9}">
  <dimension ref="A1:N21"/>
  <sheetViews>
    <sheetView view="pageBreakPreview" zoomScale="50" zoomScaleNormal="80" zoomScaleSheetLayoutView="50" workbookViewId="0">
      <selection activeCell="Y17" sqref="Y17"/>
    </sheetView>
  </sheetViews>
  <sheetFormatPr defaultColWidth="8.77734375" defaultRowHeight="14.4" x14ac:dyDescent="0.3"/>
  <cols>
    <col min="1" max="1" width="31.77734375" style="7" customWidth="1"/>
    <col min="2" max="2" width="23.44140625" customWidth="1"/>
    <col min="3" max="3" width="16" customWidth="1"/>
    <col min="4" max="4" width="16.44140625" customWidth="1"/>
    <col min="5" max="5" width="18.21875" customWidth="1"/>
    <col min="6" max="6" width="15.21875" customWidth="1"/>
    <col min="7" max="7" width="14.44140625" customWidth="1"/>
    <col min="8" max="8" width="14.77734375" customWidth="1"/>
    <col min="9" max="9" width="14.44140625" customWidth="1"/>
    <col min="10" max="10" width="14.44140625" bestFit="1" customWidth="1"/>
    <col min="11" max="11" width="16.77734375" customWidth="1"/>
    <col min="12" max="12" width="14.44140625" customWidth="1"/>
    <col min="13" max="13" width="17.44140625" customWidth="1"/>
    <col min="14" max="14" width="18.77734375" hidden="1" customWidth="1"/>
  </cols>
  <sheetData>
    <row r="1" spans="1:14" ht="18" x14ac:dyDescent="0.3">
      <c r="A1" s="147" t="s">
        <v>485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21" x14ac:dyDescent="0.3">
      <c r="A2" s="33" t="s">
        <v>484</v>
      </c>
      <c r="B2" s="146" t="s">
        <v>579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81" customHeight="1" x14ac:dyDescent="0.3">
      <c r="A3" s="30" t="s">
        <v>482</v>
      </c>
      <c r="B3" s="31" t="s">
        <v>481</v>
      </c>
      <c r="C3" s="30" t="s">
        <v>480</v>
      </c>
      <c r="D3" s="30" t="s">
        <v>479</v>
      </c>
      <c r="E3" s="30" t="s">
        <v>478</v>
      </c>
      <c r="F3" s="30" t="s">
        <v>477</v>
      </c>
      <c r="G3" s="30" t="s">
        <v>476</v>
      </c>
      <c r="H3" s="30" t="s">
        <v>155</v>
      </c>
      <c r="I3" s="30" t="s">
        <v>475</v>
      </c>
      <c r="J3" s="30" t="s">
        <v>474</v>
      </c>
      <c r="K3" s="30" t="s">
        <v>156</v>
      </c>
      <c r="L3" s="30" t="s">
        <v>473</v>
      </c>
      <c r="M3" s="30" t="s">
        <v>472</v>
      </c>
      <c r="N3" s="29" t="s">
        <v>580</v>
      </c>
    </row>
    <row r="4" spans="1:14" ht="39.450000000000003" customHeight="1" x14ac:dyDescent="0.35">
      <c r="A4" s="26" t="s">
        <v>471</v>
      </c>
      <c r="B4" s="28">
        <f>4702555292.40059/12</f>
        <v>391879607.70004916</v>
      </c>
      <c r="C4" s="28">
        <f t="shared" ref="C4:M4" si="0">4702555292.40059/12</f>
        <v>391879607.70004916</v>
      </c>
      <c r="D4" s="28">
        <f t="shared" si="0"/>
        <v>391879607.70004916</v>
      </c>
      <c r="E4" s="28">
        <f t="shared" si="0"/>
        <v>391879607.70004916</v>
      </c>
      <c r="F4" s="28">
        <f t="shared" si="0"/>
        <v>391879607.70004916</v>
      </c>
      <c r="G4" s="28">
        <f t="shared" si="0"/>
        <v>391879607.70004916</v>
      </c>
      <c r="H4" s="28">
        <f t="shared" si="0"/>
        <v>391879607.70004916</v>
      </c>
      <c r="I4" s="28">
        <f t="shared" si="0"/>
        <v>391879607.70004916</v>
      </c>
      <c r="J4" s="28">
        <f t="shared" si="0"/>
        <v>391879607.70004916</v>
      </c>
      <c r="K4" s="28">
        <f t="shared" si="0"/>
        <v>391879607.70004916</v>
      </c>
      <c r="L4" s="28">
        <f t="shared" si="0"/>
        <v>391879607.70004916</v>
      </c>
      <c r="M4" s="28">
        <f t="shared" si="0"/>
        <v>391879607.70004916</v>
      </c>
      <c r="N4" s="27">
        <f>B4+C4+D4+E4+F4+G4+H4+I4+J4+K4+L4+M4</f>
        <v>4702555292.4005909</v>
      </c>
    </row>
    <row r="5" spans="1:14" ht="61.5" customHeight="1" x14ac:dyDescent="0.35">
      <c r="A5" s="26" t="s">
        <v>470</v>
      </c>
      <c r="B5" s="28">
        <f>1161224094.2655/12</f>
        <v>96768674.522125006</v>
      </c>
      <c r="C5" s="28">
        <v>96768674.522125006</v>
      </c>
      <c r="D5" s="28">
        <v>96768674.522125006</v>
      </c>
      <c r="E5" s="28">
        <v>96768674.522125006</v>
      </c>
      <c r="F5" s="28">
        <v>96768674.522125006</v>
      </c>
      <c r="G5" s="28">
        <v>96768674.522125006</v>
      </c>
      <c r="H5" s="28">
        <v>96768674.522125006</v>
      </c>
      <c r="I5" s="28">
        <v>96768674.522125006</v>
      </c>
      <c r="J5" s="28">
        <v>96768674.522125006</v>
      </c>
      <c r="K5" s="28">
        <v>96768674.522125006</v>
      </c>
      <c r="L5" s="28">
        <v>96768674.522125006</v>
      </c>
      <c r="M5" s="28">
        <v>96768674.522125006</v>
      </c>
      <c r="N5" s="27">
        <f t="shared" ref="N5:N20" si="1">B5+C5+D5+E5+F5+G5+H5+I5+J5+K5+L5+M5</f>
        <v>1161224094.2655001</v>
      </c>
    </row>
    <row r="6" spans="1:14" ht="69.45" customHeight="1" x14ac:dyDescent="0.35">
      <c r="A6" s="26" t="s">
        <v>469</v>
      </c>
      <c r="B6" s="28">
        <f>250522716.56535/12</f>
        <v>20876893.047112498</v>
      </c>
      <c r="C6" s="28">
        <v>20876893.047112498</v>
      </c>
      <c r="D6" s="28">
        <v>20876893.047112498</v>
      </c>
      <c r="E6" s="28">
        <v>20876893.047112498</v>
      </c>
      <c r="F6" s="28">
        <v>20876893.047112498</v>
      </c>
      <c r="G6" s="28">
        <v>20876893.047112498</v>
      </c>
      <c r="H6" s="28">
        <v>20876893.047112498</v>
      </c>
      <c r="I6" s="28">
        <v>20876893.047112498</v>
      </c>
      <c r="J6" s="28">
        <v>20876893.047112498</v>
      </c>
      <c r="K6" s="28">
        <v>20876893.047112498</v>
      </c>
      <c r="L6" s="28">
        <v>20876893.047112498</v>
      </c>
      <c r="M6" s="28">
        <v>20876893.047112498</v>
      </c>
      <c r="N6" s="27">
        <f t="shared" si="1"/>
        <v>250522716.56534997</v>
      </c>
    </row>
    <row r="7" spans="1:14" ht="42.6" customHeight="1" x14ac:dyDescent="0.35">
      <c r="A7" s="26" t="s">
        <v>468</v>
      </c>
      <c r="B7" s="28">
        <f>175734442.0196/12</f>
        <v>14644536.834966667</v>
      </c>
      <c r="C7" s="28">
        <f t="shared" ref="C7:M7" si="2">175734442.0196/12</f>
        <v>14644536.834966667</v>
      </c>
      <c r="D7" s="28">
        <f t="shared" si="2"/>
        <v>14644536.834966667</v>
      </c>
      <c r="E7" s="28">
        <f t="shared" si="2"/>
        <v>14644536.834966667</v>
      </c>
      <c r="F7" s="28">
        <f t="shared" si="2"/>
        <v>14644536.834966667</v>
      </c>
      <c r="G7" s="28">
        <f t="shared" si="2"/>
        <v>14644536.834966667</v>
      </c>
      <c r="H7" s="28">
        <f t="shared" si="2"/>
        <v>14644536.834966667</v>
      </c>
      <c r="I7" s="28">
        <f t="shared" si="2"/>
        <v>14644536.834966667</v>
      </c>
      <c r="J7" s="28">
        <f t="shared" si="2"/>
        <v>14644536.834966667</v>
      </c>
      <c r="K7" s="28">
        <f t="shared" si="2"/>
        <v>14644536.834966667</v>
      </c>
      <c r="L7" s="28">
        <f t="shared" si="2"/>
        <v>14644536.834966667</v>
      </c>
      <c r="M7" s="28">
        <f t="shared" si="2"/>
        <v>14644536.834966667</v>
      </c>
      <c r="N7" s="27">
        <f t="shared" si="1"/>
        <v>175734442.01959994</v>
      </c>
    </row>
    <row r="8" spans="1:14" ht="42.6" customHeight="1" x14ac:dyDescent="0.35">
      <c r="A8" s="26" t="s">
        <v>467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7">
        <f t="shared" si="1"/>
        <v>0</v>
      </c>
    </row>
    <row r="9" spans="1:14" ht="44.7" customHeight="1" x14ac:dyDescent="0.35">
      <c r="A9" s="26" t="s">
        <v>466</v>
      </c>
      <c r="B9" s="28">
        <f>5507583.048/12</f>
        <v>458965.25400000002</v>
      </c>
      <c r="C9" s="28">
        <v>458965.25400000002</v>
      </c>
      <c r="D9" s="28">
        <v>458965.25400000002</v>
      </c>
      <c r="E9" s="28">
        <v>458965.25400000002</v>
      </c>
      <c r="F9" s="28">
        <v>458965.25400000002</v>
      </c>
      <c r="G9" s="28">
        <v>458965.25400000002</v>
      </c>
      <c r="H9" s="28">
        <v>458965.25400000002</v>
      </c>
      <c r="I9" s="28">
        <v>458965.25400000002</v>
      </c>
      <c r="J9" s="28">
        <v>458965.25400000002</v>
      </c>
      <c r="K9" s="28">
        <v>458965.25400000002</v>
      </c>
      <c r="L9" s="28">
        <v>458965.25400000002</v>
      </c>
      <c r="M9" s="28">
        <v>458965.25400000002</v>
      </c>
      <c r="N9" s="27">
        <f t="shared" si="1"/>
        <v>5507583.0480000004</v>
      </c>
    </row>
    <row r="10" spans="1:14" ht="45.6" customHeight="1" x14ac:dyDescent="0.35">
      <c r="A10" s="26" t="s">
        <v>465</v>
      </c>
      <c r="B10" s="28">
        <f>322170942.3087/12</f>
        <v>26847578.525725003</v>
      </c>
      <c r="C10" s="28">
        <v>26847578.525725003</v>
      </c>
      <c r="D10" s="28">
        <v>26847578.525725003</v>
      </c>
      <c r="E10" s="28">
        <v>26847578.525725003</v>
      </c>
      <c r="F10" s="28">
        <v>26847578.525725003</v>
      </c>
      <c r="G10" s="28">
        <v>26847578.525725003</v>
      </c>
      <c r="H10" s="28">
        <v>26847578.525725003</v>
      </c>
      <c r="I10" s="28">
        <v>26847578.525725003</v>
      </c>
      <c r="J10" s="28">
        <v>26847578.525725003</v>
      </c>
      <c r="K10" s="28">
        <v>26847578.525725003</v>
      </c>
      <c r="L10" s="28">
        <v>26847578.525725003</v>
      </c>
      <c r="M10" s="28">
        <v>26847578.525725003</v>
      </c>
      <c r="N10" s="27">
        <f t="shared" si="1"/>
        <v>322170942.30870003</v>
      </c>
    </row>
    <row r="11" spans="1:14" ht="43.5" customHeight="1" x14ac:dyDescent="0.35">
      <c r="A11" s="26" t="s">
        <v>464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7">
        <f t="shared" si="1"/>
        <v>0</v>
      </c>
    </row>
    <row r="12" spans="1:14" ht="57.6" customHeight="1" x14ac:dyDescent="0.35">
      <c r="A12" s="26" t="s">
        <v>463</v>
      </c>
      <c r="B12" s="28">
        <f>44566134.9012/12</f>
        <v>3713844.5750999996</v>
      </c>
      <c r="C12" s="28">
        <v>3713844.5750999996</v>
      </c>
      <c r="D12" s="28">
        <v>3713844.5750999996</v>
      </c>
      <c r="E12" s="28">
        <v>3713844.5750999996</v>
      </c>
      <c r="F12" s="28">
        <v>3713844.5750999996</v>
      </c>
      <c r="G12" s="28">
        <v>3713844.5750999996</v>
      </c>
      <c r="H12" s="28">
        <v>3713844.5750999996</v>
      </c>
      <c r="I12" s="28">
        <v>3713844.5750999996</v>
      </c>
      <c r="J12" s="28">
        <v>3713844.5750999996</v>
      </c>
      <c r="K12" s="28">
        <v>3713844.5750999996</v>
      </c>
      <c r="L12" s="28">
        <v>3713844.5750999996</v>
      </c>
      <c r="M12" s="28">
        <v>3713844.5750999996</v>
      </c>
      <c r="N12" s="27">
        <f t="shared" si="1"/>
        <v>44566134.901199996</v>
      </c>
    </row>
    <row r="13" spans="1:14" ht="61.5" customHeight="1" x14ac:dyDescent="0.35">
      <c r="A13" s="26" t="s">
        <v>462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7">
        <f t="shared" si="1"/>
        <v>0</v>
      </c>
    </row>
    <row r="14" spans="1:14" ht="40.5" customHeight="1" x14ac:dyDescent="0.35">
      <c r="A14" s="26" t="s">
        <v>461</v>
      </c>
      <c r="B14" s="28">
        <f>128876335.32288/12</f>
        <v>10739694.610239999</v>
      </c>
      <c r="C14" s="28">
        <v>10739694.610239999</v>
      </c>
      <c r="D14" s="28">
        <v>10739694.610239999</v>
      </c>
      <c r="E14" s="28">
        <v>10739694.610239999</v>
      </c>
      <c r="F14" s="28">
        <v>10739694.610239999</v>
      </c>
      <c r="G14" s="28">
        <v>10739694.610239999</v>
      </c>
      <c r="H14" s="28">
        <v>10739694.610239999</v>
      </c>
      <c r="I14" s="28">
        <v>10739694.610239999</v>
      </c>
      <c r="J14" s="28">
        <v>10739694.610239999</v>
      </c>
      <c r="K14" s="28">
        <v>10739694.610239999</v>
      </c>
      <c r="L14" s="28">
        <v>10739694.610239999</v>
      </c>
      <c r="M14" s="28">
        <v>10739694.610239999</v>
      </c>
      <c r="N14" s="27">
        <f t="shared" si="1"/>
        <v>128876335.32287998</v>
      </c>
    </row>
    <row r="15" spans="1:14" ht="38.1" customHeight="1" x14ac:dyDescent="0.35">
      <c r="A15" s="26" t="s">
        <v>460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7">
        <f t="shared" si="1"/>
        <v>0</v>
      </c>
    </row>
    <row r="16" spans="1:14" ht="39.6" customHeight="1" x14ac:dyDescent="0.35">
      <c r="A16" s="26" t="s">
        <v>459</v>
      </c>
      <c r="B16" s="28">
        <f>1721664707.00807/12</f>
        <v>143472058.91733918</v>
      </c>
      <c r="C16" s="28">
        <v>143472058.91733918</v>
      </c>
      <c r="D16" s="28">
        <v>143472058.91733918</v>
      </c>
      <c r="E16" s="28">
        <v>143472058.91733918</v>
      </c>
      <c r="F16" s="28">
        <v>143472058.91733918</v>
      </c>
      <c r="G16" s="28">
        <v>143472058.91733918</v>
      </c>
      <c r="H16" s="28">
        <v>143472058.91733918</v>
      </c>
      <c r="I16" s="28">
        <v>143472058.91733918</v>
      </c>
      <c r="J16" s="28">
        <v>143472058.91733918</v>
      </c>
      <c r="K16" s="28">
        <v>143472058.91733918</v>
      </c>
      <c r="L16" s="28">
        <v>143472058.91733918</v>
      </c>
      <c r="M16" s="28">
        <v>143472058.91733918</v>
      </c>
      <c r="N16" s="27">
        <f t="shared" si="1"/>
        <v>1721664707.0080698</v>
      </c>
    </row>
    <row r="17" spans="1:14" ht="40.5" customHeight="1" x14ac:dyDescent="0.35">
      <c r="A17" s="26" t="s">
        <v>458</v>
      </c>
      <c r="B17" s="28">
        <f>12213141.6187/12</f>
        <v>1017761.8015583333</v>
      </c>
      <c r="C17" s="28">
        <v>1017761.8015583333</v>
      </c>
      <c r="D17" s="28">
        <v>1017761.8015583333</v>
      </c>
      <c r="E17" s="28">
        <v>1017761.8015583333</v>
      </c>
      <c r="F17" s="28">
        <v>1017761.8015583333</v>
      </c>
      <c r="G17" s="28">
        <v>1017761.8015583333</v>
      </c>
      <c r="H17" s="28">
        <v>1017761.8015583333</v>
      </c>
      <c r="I17" s="28">
        <v>1017761.8015583333</v>
      </c>
      <c r="J17" s="28">
        <v>1017761.8015583333</v>
      </c>
      <c r="K17" s="28">
        <v>1017761.8015583333</v>
      </c>
      <c r="L17" s="28">
        <v>1017761.8015583333</v>
      </c>
      <c r="M17" s="28">
        <v>1017761.8015583333</v>
      </c>
      <c r="N17" s="27">
        <f t="shared" si="1"/>
        <v>12213141.618699998</v>
      </c>
    </row>
    <row r="18" spans="1:14" ht="40.5" customHeight="1" x14ac:dyDescent="0.35">
      <c r="A18" s="26" t="s">
        <v>943</v>
      </c>
      <c r="B18" s="28">
        <f>3096655.8876/12</f>
        <v>258054.65729999999</v>
      </c>
      <c r="C18" s="28">
        <v>258054.65729999999</v>
      </c>
      <c r="D18" s="28">
        <v>258054.65729999999</v>
      </c>
      <c r="E18" s="28">
        <v>258054.65729999999</v>
      </c>
      <c r="F18" s="28">
        <v>258054.65729999999</v>
      </c>
      <c r="G18" s="28">
        <v>258054.65729999999</v>
      </c>
      <c r="H18" s="28">
        <v>258054.65729999999</v>
      </c>
      <c r="I18" s="28">
        <v>258054.65729999999</v>
      </c>
      <c r="J18" s="28">
        <v>258054.65729999999</v>
      </c>
      <c r="K18" s="28">
        <v>258054.65729999999</v>
      </c>
      <c r="L18" s="28">
        <v>258054.65729999999</v>
      </c>
      <c r="M18" s="28">
        <v>258054.65729999999</v>
      </c>
      <c r="N18" s="27">
        <f t="shared" si="1"/>
        <v>3096655.8876000005</v>
      </c>
    </row>
    <row r="19" spans="1:14" ht="56.1" customHeight="1" x14ac:dyDescent="0.35">
      <c r="A19" s="26" t="s">
        <v>457</v>
      </c>
      <c r="B19" s="28">
        <f>989608195/12</f>
        <v>82467349.583333328</v>
      </c>
      <c r="C19" s="28">
        <v>82467349.583333328</v>
      </c>
      <c r="D19" s="28">
        <v>82467349.583333328</v>
      </c>
      <c r="E19" s="28">
        <v>82467349.583333328</v>
      </c>
      <c r="F19" s="28">
        <v>82467349.583333328</v>
      </c>
      <c r="G19" s="28">
        <v>82467349.583333328</v>
      </c>
      <c r="H19" s="28">
        <v>82467349.583333328</v>
      </c>
      <c r="I19" s="28">
        <v>82467349.583333328</v>
      </c>
      <c r="J19" s="28">
        <v>82467349.583333328</v>
      </c>
      <c r="K19" s="28">
        <v>82467349.583333328</v>
      </c>
      <c r="L19" s="28">
        <v>82467349.583333328</v>
      </c>
      <c r="M19" s="28">
        <v>82467349.583333328</v>
      </c>
      <c r="N19" s="27">
        <f t="shared" si="1"/>
        <v>989608195.00000012</v>
      </c>
    </row>
    <row r="20" spans="1:14" ht="43.5" customHeight="1" x14ac:dyDescent="0.35">
      <c r="A20" s="26" t="s">
        <v>456</v>
      </c>
      <c r="B20" s="28">
        <f>19996228.406/12</f>
        <v>1666352.3671666665</v>
      </c>
      <c r="C20" s="28">
        <v>1666352.3671666665</v>
      </c>
      <c r="D20" s="28">
        <v>1666352.3671666665</v>
      </c>
      <c r="E20" s="28">
        <v>1666352.3671666665</v>
      </c>
      <c r="F20" s="28">
        <v>1666352.3671666665</v>
      </c>
      <c r="G20" s="28">
        <v>1666352.3671666665</v>
      </c>
      <c r="H20" s="28">
        <v>1666352.3671666665</v>
      </c>
      <c r="I20" s="28">
        <v>1666352.3671666665</v>
      </c>
      <c r="J20" s="28">
        <v>1666352.3671666665</v>
      </c>
      <c r="K20" s="28">
        <v>1666352.3671666665</v>
      </c>
      <c r="L20" s="28">
        <v>1666352.3671666665</v>
      </c>
      <c r="M20" s="28">
        <v>1666352.3671666665</v>
      </c>
      <c r="N20" s="27">
        <f t="shared" si="1"/>
        <v>19996228.405999999</v>
      </c>
    </row>
    <row r="21" spans="1:14" ht="43.5" customHeight="1" x14ac:dyDescent="0.35">
      <c r="A21" s="26" t="s">
        <v>455</v>
      </c>
      <c r="B21" s="25">
        <f>SUM(B4:B20)</f>
        <v>794811372.39601588</v>
      </c>
      <c r="C21" s="25">
        <f t="shared" ref="C21:N21" si="3">SUM(C4:C20)</f>
        <v>794811372.39601588</v>
      </c>
      <c r="D21" s="25">
        <f t="shared" si="3"/>
        <v>794811372.39601588</v>
      </c>
      <c r="E21" s="25">
        <f t="shared" si="3"/>
        <v>794811372.39601588</v>
      </c>
      <c r="F21" s="25">
        <f t="shared" si="3"/>
        <v>794811372.39601588</v>
      </c>
      <c r="G21" s="25">
        <f t="shared" si="3"/>
        <v>794811372.39601588</v>
      </c>
      <c r="H21" s="25">
        <f t="shared" si="3"/>
        <v>794811372.39601588</v>
      </c>
      <c r="I21" s="25">
        <f t="shared" si="3"/>
        <v>794811372.39601588</v>
      </c>
      <c r="J21" s="25">
        <f t="shared" si="3"/>
        <v>794811372.39601588</v>
      </c>
      <c r="K21" s="25">
        <f t="shared" si="3"/>
        <v>794811372.39601588</v>
      </c>
      <c r="L21" s="25">
        <f t="shared" si="3"/>
        <v>794811372.39601588</v>
      </c>
      <c r="M21" s="25">
        <f t="shared" si="3"/>
        <v>794811372.39601588</v>
      </c>
      <c r="N21" s="25">
        <f t="shared" si="3"/>
        <v>9537736468.7521915</v>
      </c>
    </row>
  </sheetData>
  <mergeCells count="2">
    <mergeCell ref="A1:N1"/>
    <mergeCell ref="B2:N2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Footer>&amp;R&amp;"Arial,Bold"&amp;20Page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5EF55-3AC7-445E-B9C4-17FE8E61C9E2}">
  <dimension ref="A1:N12"/>
  <sheetViews>
    <sheetView view="pageBreakPreview" zoomScale="50" zoomScaleNormal="80" zoomScaleSheetLayoutView="50" workbookViewId="0">
      <selection sqref="A1:XFD1048576"/>
    </sheetView>
  </sheetViews>
  <sheetFormatPr defaultColWidth="9.21875" defaultRowHeight="14.4" x14ac:dyDescent="0.3"/>
  <cols>
    <col min="1" max="1" width="23.21875" customWidth="1"/>
    <col min="2" max="2" width="22.21875" customWidth="1"/>
    <col min="3" max="11" width="17.77734375" bestFit="1" customWidth="1"/>
    <col min="12" max="12" width="17.44140625" customWidth="1"/>
    <col min="13" max="13" width="19" customWidth="1"/>
    <col min="14" max="14" width="23.21875" hidden="1" customWidth="1"/>
  </cols>
  <sheetData>
    <row r="1" spans="1:14" ht="21" x14ac:dyDescent="0.3">
      <c r="A1" s="146" t="s">
        <v>491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21" x14ac:dyDescent="0.3">
      <c r="A2" s="32" t="s">
        <v>484</v>
      </c>
      <c r="B2" s="146" t="s">
        <v>579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85.5" customHeight="1" x14ac:dyDescent="0.3">
      <c r="A3" s="38" t="s">
        <v>482</v>
      </c>
      <c r="B3" s="39" t="s">
        <v>481</v>
      </c>
      <c r="C3" s="38" t="s">
        <v>480</v>
      </c>
      <c r="D3" s="38" t="s">
        <v>479</v>
      </c>
      <c r="E3" s="38" t="s">
        <v>478</v>
      </c>
      <c r="F3" s="38" t="s">
        <v>477</v>
      </c>
      <c r="G3" s="38" t="s">
        <v>476</v>
      </c>
      <c r="H3" s="38" t="s">
        <v>155</v>
      </c>
      <c r="I3" s="38" t="s">
        <v>475</v>
      </c>
      <c r="J3" s="38" t="s">
        <v>474</v>
      </c>
      <c r="K3" s="38" t="s">
        <v>156</v>
      </c>
      <c r="L3" s="38" t="s">
        <v>473</v>
      </c>
      <c r="M3" s="38" t="s">
        <v>472</v>
      </c>
      <c r="N3" s="29" t="s">
        <v>580</v>
      </c>
    </row>
    <row r="4" spans="1:14" ht="45.6" customHeight="1" x14ac:dyDescent="0.3">
      <c r="A4" s="37" t="s">
        <v>490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6"/>
    </row>
    <row r="5" spans="1:14" ht="47.1" customHeight="1" x14ac:dyDescent="0.35">
      <c r="A5" s="35" t="s">
        <v>445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36">
        <f>B5+C5+D5+E5+F5+G5+H5+I5+J5+K5+L5+M5</f>
        <v>0</v>
      </c>
    </row>
    <row r="6" spans="1:14" ht="44.7" customHeight="1" x14ac:dyDescent="0.35">
      <c r="A6" s="35" t="s">
        <v>489</v>
      </c>
      <c r="B6" s="28">
        <f>2789049796.09319/12</f>
        <v>232420816.34109917</v>
      </c>
      <c r="C6" s="28">
        <v>232420816.34109917</v>
      </c>
      <c r="D6" s="28">
        <v>232420816.34109917</v>
      </c>
      <c r="E6" s="28">
        <v>232420816.34109917</v>
      </c>
      <c r="F6" s="28">
        <v>232420816.34109917</v>
      </c>
      <c r="G6" s="28">
        <v>232420816.34109917</v>
      </c>
      <c r="H6" s="28">
        <v>232420816.34109917</v>
      </c>
      <c r="I6" s="28">
        <v>232420816.34109917</v>
      </c>
      <c r="J6" s="28">
        <v>232420816.34109917</v>
      </c>
      <c r="K6" s="28">
        <v>232420816.34109917</v>
      </c>
      <c r="L6" s="28">
        <v>232420816.34109917</v>
      </c>
      <c r="M6" s="28">
        <v>232420816.34109917</v>
      </c>
      <c r="N6" s="28">
        <f>B6+C6+D6+E6+F6+G6+H6+I6+J6+K6+L6+M6</f>
        <v>2789049796.0931907</v>
      </c>
    </row>
    <row r="7" spans="1:14" ht="62.1" customHeight="1" x14ac:dyDescent="0.35">
      <c r="A7" s="35" t="s">
        <v>416</v>
      </c>
      <c r="B7" s="28">
        <f>1906229.052/12</f>
        <v>158852.421</v>
      </c>
      <c r="C7" s="28">
        <v>158852.421</v>
      </c>
      <c r="D7" s="28">
        <v>158852.421</v>
      </c>
      <c r="E7" s="28">
        <v>158852.421</v>
      </c>
      <c r="F7" s="28">
        <v>158852.421</v>
      </c>
      <c r="G7" s="28">
        <v>158852.421</v>
      </c>
      <c r="H7" s="28">
        <v>158852.421</v>
      </c>
      <c r="I7" s="28">
        <v>158852.421</v>
      </c>
      <c r="J7" s="28">
        <v>158852.421</v>
      </c>
      <c r="K7" s="28">
        <v>158852.421</v>
      </c>
      <c r="L7" s="28">
        <v>158852.421</v>
      </c>
      <c r="M7" s="28">
        <v>158852.421</v>
      </c>
      <c r="N7" s="28">
        <f t="shared" ref="N7:N11" si="0">B7+C7+D7+E7+F7+G7+H7+I7+J7+K7+L7+M7</f>
        <v>1906229.0520000004</v>
      </c>
    </row>
    <row r="8" spans="1:14" ht="43.35" customHeight="1" x14ac:dyDescent="0.35">
      <c r="A8" s="35" t="s">
        <v>488</v>
      </c>
      <c r="B8" s="28">
        <f>265343548.893566/12</f>
        <v>22111962.407797169</v>
      </c>
      <c r="C8" s="28">
        <v>22111962.407797169</v>
      </c>
      <c r="D8" s="28">
        <v>22111962.407797169</v>
      </c>
      <c r="E8" s="28">
        <v>22111962.407797169</v>
      </c>
      <c r="F8" s="28">
        <v>22111962.407797169</v>
      </c>
      <c r="G8" s="28">
        <v>22111962.407797169</v>
      </c>
      <c r="H8" s="28">
        <v>22111962.407797169</v>
      </c>
      <c r="I8" s="28">
        <v>22111962.407797169</v>
      </c>
      <c r="J8" s="28">
        <v>22111962.407797169</v>
      </c>
      <c r="K8" s="28">
        <v>22111962.407797169</v>
      </c>
      <c r="L8" s="28">
        <v>22111962.407797169</v>
      </c>
      <c r="M8" s="28">
        <v>22111962.407797169</v>
      </c>
      <c r="N8" s="28">
        <f t="shared" si="0"/>
        <v>265343548.89356598</v>
      </c>
    </row>
    <row r="9" spans="1:14" ht="53.1" customHeight="1" x14ac:dyDescent="0.35">
      <c r="A9" s="35" t="s">
        <v>251</v>
      </c>
      <c r="B9" s="28">
        <f>2007035208.86942/12</f>
        <v>167252934.07245168</v>
      </c>
      <c r="C9" s="28">
        <v>167252934.07245168</v>
      </c>
      <c r="D9" s="28">
        <v>167252934.07245168</v>
      </c>
      <c r="E9" s="28">
        <v>167252934.07245168</v>
      </c>
      <c r="F9" s="28">
        <v>167252934.07245168</v>
      </c>
      <c r="G9" s="28">
        <v>167252934.07245168</v>
      </c>
      <c r="H9" s="28">
        <v>167252934.07245168</v>
      </c>
      <c r="I9" s="28">
        <v>167252934.07245168</v>
      </c>
      <c r="J9" s="28">
        <v>167252934.07245168</v>
      </c>
      <c r="K9" s="28">
        <v>167252934.07245168</v>
      </c>
      <c r="L9" s="28">
        <v>167252934.07245168</v>
      </c>
      <c r="M9" s="28">
        <v>167252934.07245168</v>
      </c>
      <c r="N9" s="28">
        <f t="shared" si="0"/>
        <v>2007035208.8694198</v>
      </c>
    </row>
    <row r="10" spans="1:14" ht="68.7" customHeight="1" x14ac:dyDescent="0.35">
      <c r="A10" s="35" t="s">
        <v>487</v>
      </c>
      <c r="B10" s="28">
        <f>97217466.131778/12</f>
        <v>8101455.5109815001</v>
      </c>
      <c r="C10" s="28">
        <v>8101455.5109815001</v>
      </c>
      <c r="D10" s="28">
        <v>8101455.5109815001</v>
      </c>
      <c r="E10" s="28">
        <v>8101455.5109815001</v>
      </c>
      <c r="F10" s="28">
        <v>8101455.5109815001</v>
      </c>
      <c r="G10" s="28">
        <v>8101455.5109815001</v>
      </c>
      <c r="H10" s="28">
        <v>8101455.5109815001</v>
      </c>
      <c r="I10" s="28">
        <v>8101455.5109815001</v>
      </c>
      <c r="J10" s="28">
        <v>8101455.5109815001</v>
      </c>
      <c r="K10" s="28">
        <v>8101455.5109815001</v>
      </c>
      <c r="L10" s="28">
        <v>8101455.5109815001</v>
      </c>
      <c r="M10" s="28">
        <v>8101455.5109815001</v>
      </c>
      <c r="N10" s="28">
        <f t="shared" si="0"/>
        <v>97217466.131778002</v>
      </c>
    </row>
    <row r="11" spans="1:14" ht="40.5" customHeight="1" x14ac:dyDescent="0.35">
      <c r="A11" s="34" t="s">
        <v>178</v>
      </c>
      <c r="B11" s="28">
        <f>4763307739.71223/12</f>
        <v>396942311.64268583</v>
      </c>
      <c r="C11" s="28">
        <v>396942311.64268583</v>
      </c>
      <c r="D11" s="28">
        <v>396942311.64268583</v>
      </c>
      <c r="E11" s="28">
        <v>396942311.64268583</v>
      </c>
      <c r="F11" s="28">
        <v>396942311.64268583</v>
      </c>
      <c r="G11" s="28">
        <v>396942311.64268583</v>
      </c>
      <c r="H11" s="28">
        <v>396942311.64268583</v>
      </c>
      <c r="I11" s="28">
        <v>396942311.64268583</v>
      </c>
      <c r="J11" s="28">
        <v>396942311.64268583</v>
      </c>
      <c r="K11" s="28">
        <v>396942311.64268583</v>
      </c>
      <c r="L11" s="28">
        <v>396942311.64268583</v>
      </c>
      <c r="M11" s="28">
        <v>396942311.64268583</v>
      </c>
      <c r="N11" s="28">
        <f t="shared" si="0"/>
        <v>4763307739.7122297</v>
      </c>
    </row>
    <row r="12" spans="1:14" ht="76.2" customHeight="1" x14ac:dyDescent="0.35">
      <c r="A12" s="25" t="s">
        <v>486</v>
      </c>
      <c r="B12" s="25">
        <f>SUM(B5:B11)</f>
        <v>826988332.39601541</v>
      </c>
      <c r="C12" s="25">
        <f t="shared" ref="C12:M12" si="1">SUM(C5:C11)</f>
        <v>826988332.39601541</v>
      </c>
      <c r="D12" s="25">
        <f t="shared" si="1"/>
        <v>826988332.39601541</v>
      </c>
      <c r="E12" s="25">
        <f t="shared" si="1"/>
        <v>826988332.39601541</v>
      </c>
      <c r="F12" s="25">
        <f t="shared" si="1"/>
        <v>826988332.39601541</v>
      </c>
      <c r="G12" s="25">
        <f t="shared" si="1"/>
        <v>826988332.39601541</v>
      </c>
      <c r="H12" s="25">
        <f t="shared" si="1"/>
        <v>826988332.39601541</v>
      </c>
      <c r="I12" s="25">
        <f t="shared" si="1"/>
        <v>826988332.39601541</v>
      </c>
      <c r="J12" s="25">
        <f t="shared" si="1"/>
        <v>826988332.39601541</v>
      </c>
      <c r="K12" s="25">
        <f t="shared" si="1"/>
        <v>826988332.39601541</v>
      </c>
      <c r="L12" s="25">
        <f t="shared" si="1"/>
        <v>826988332.39601541</v>
      </c>
      <c r="M12" s="25">
        <f t="shared" si="1"/>
        <v>826988332.39601541</v>
      </c>
      <c r="N12" s="25">
        <f>SUM(N5:N11)</f>
        <v>9923859988.7521839</v>
      </c>
    </row>
  </sheetData>
  <mergeCells count="2">
    <mergeCell ref="A1:N1"/>
    <mergeCell ref="B2:N2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&amp;R&amp;"Arial,Bold"&amp;20Page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38B2-CE1B-4855-AA66-04EC13CA0CD7}">
  <sheetPr>
    <pageSetUpPr fitToPage="1"/>
  </sheetPr>
  <dimension ref="A1:O12"/>
  <sheetViews>
    <sheetView view="pageBreakPreview" zoomScale="80" zoomScaleNormal="80" zoomScaleSheetLayoutView="80" workbookViewId="0">
      <selection activeCell="P6" sqref="P6"/>
    </sheetView>
  </sheetViews>
  <sheetFormatPr defaultColWidth="9.21875" defaultRowHeight="17.399999999999999" x14ac:dyDescent="0.3"/>
  <cols>
    <col min="1" max="1" width="52.77734375" style="43" customWidth="1"/>
    <col min="2" max="3" width="15.44140625" style="43" customWidth="1"/>
    <col min="4" max="4" width="18.44140625" style="43" bestFit="1" customWidth="1"/>
    <col min="5" max="5" width="15.44140625" style="43" bestFit="1" customWidth="1"/>
    <col min="6" max="6" width="17.77734375" style="43" bestFit="1" customWidth="1"/>
    <col min="7" max="7" width="16.77734375" style="43" bestFit="1" customWidth="1"/>
    <col min="8" max="8" width="14.44140625" style="43" bestFit="1" customWidth="1"/>
    <col min="9" max="9" width="15.77734375" style="43" bestFit="1" customWidth="1"/>
    <col min="10" max="10" width="14.44140625" style="43" bestFit="1" customWidth="1"/>
    <col min="11" max="11" width="14.44140625" style="43" customWidth="1"/>
    <col min="12" max="13" width="14.44140625" style="43" bestFit="1" customWidth="1"/>
    <col min="14" max="14" width="18.77734375" style="43" hidden="1" customWidth="1"/>
    <col min="15" max="16384" width="9.21875" style="43"/>
  </cols>
  <sheetData>
    <row r="1" spans="1:15" ht="21" x14ac:dyDescent="0.3">
      <c r="A1" s="146" t="s">
        <v>505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5" ht="21" x14ac:dyDescent="0.3">
      <c r="A2" s="32" t="s">
        <v>484</v>
      </c>
      <c r="B2" s="146" t="s">
        <v>483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5" ht="67.349999999999994" customHeight="1" x14ac:dyDescent="0.3">
      <c r="A3" s="38" t="s">
        <v>482</v>
      </c>
      <c r="B3" s="39" t="s">
        <v>481</v>
      </c>
      <c r="C3" s="38" t="s">
        <v>480</v>
      </c>
      <c r="D3" s="38" t="s">
        <v>479</v>
      </c>
      <c r="E3" s="38" t="s">
        <v>478</v>
      </c>
      <c r="F3" s="38" t="s">
        <v>477</v>
      </c>
      <c r="G3" s="38" t="s">
        <v>476</v>
      </c>
      <c r="H3" s="38" t="s">
        <v>155</v>
      </c>
      <c r="I3" s="38" t="s">
        <v>475</v>
      </c>
      <c r="J3" s="38" t="s">
        <v>474</v>
      </c>
      <c r="K3" s="38" t="s">
        <v>156</v>
      </c>
      <c r="L3" s="38" t="s">
        <v>473</v>
      </c>
      <c r="M3" s="38" t="s">
        <v>472</v>
      </c>
      <c r="N3" s="29" t="s">
        <v>580</v>
      </c>
      <c r="O3" s="44"/>
    </row>
    <row r="4" spans="1:15" ht="44.25" customHeight="1" x14ac:dyDescent="0.3">
      <c r="A4" s="40" t="s">
        <v>504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5" ht="47.1" customHeight="1" x14ac:dyDescent="0.35">
      <c r="A5" s="34" t="s">
        <v>445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5"/>
    </row>
    <row r="6" spans="1:15" ht="46.2" customHeight="1" x14ac:dyDescent="0.35">
      <c r="A6" s="34" t="s">
        <v>489</v>
      </c>
      <c r="B6" s="28">
        <f>45000000/12</f>
        <v>3750000</v>
      </c>
      <c r="C6" s="28">
        <f t="shared" ref="C6:M6" si="0">45000000/12</f>
        <v>3750000</v>
      </c>
      <c r="D6" s="28">
        <f t="shared" si="0"/>
        <v>3750000</v>
      </c>
      <c r="E6" s="28">
        <f t="shared" si="0"/>
        <v>3750000</v>
      </c>
      <c r="F6" s="28">
        <f t="shared" si="0"/>
        <v>3750000</v>
      </c>
      <c r="G6" s="28">
        <f t="shared" si="0"/>
        <v>3750000</v>
      </c>
      <c r="H6" s="28">
        <f t="shared" si="0"/>
        <v>3750000</v>
      </c>
      <c r="I6" s="28">
        <f t="shared" si="0"/>
        <v>3750000</v>
      </c>
      <c r="J6" s="28">
        <f t="shared" si="0"/>
        <v>3750000</v>
      </c>
      <c r="K6" s="28">
        <f t="shared" si="0"/>
        <v>3750000</v>
      </c>
      <c r="L6" s="28">
        <f t="shared" si="0"/>
        <v>3750000</v>
      </c>
      <c r="M6" s="28">
        <f t="shared" si="0"/>
        <v>3750000</v>
      </c>
      <c r="N6" s="25">
        <f>B6+C6+D6+E6+F6+G6+H6+I6+J6+K6+L6+M6</f>
        <v>45000000</v>
      </c>
    </row>
    <row r="7" spans="1:15" ht="48" customHeight="1" x14ac:dyDescent="0.35">
      <c r="A7" s="35" t="s">
        <v>416</v>
      </c>
      <c r="B7" s="28">
        <f>10000000/12</f>
        <v>833333.33333333337</v>
      </c>
      <c r="C7" s="28">
        <f t="shared" ref="C7:M7" si="1">10000000/12</f>
        <v>833333.33333333337</v>
      </c>
      <c r="D7" s="28">
        <f t="shared" si="1"/>
        <v>833333.33333333337</v>
      </c>
      <c r="E7" s="28">
        <f t="shared" si="1"/>
        <v>833333.33333333337</v>
      </c>
      <c r="F7" s="28">
        <f t="shared" si="1"/>
        <v>833333.33333333337</v>
      </c>
      <c r="G7" s="28">
        <f t="shared" si="1"/>
        <v>833333.33333333337</v>
      </c>
      <c r="H7" s="28">
        <f t="shared" si="1"/>
        <v>833333.33333333337</v>
      </c>
      <c r="I7" s="28">
        <f t="shared" si="1"/>
        <v>833333.33333333337</v>
      </c>
      <c r="J7" s="28">
        <f t="shared" si="1"/>
        <v>833333.33333333337</v>
      </c>
      <c r="K7" s="28">
        <f t="shared" si="1"/>
        <v>833333.33333333337</v>
      </c>
      <c r="L7" s="28">
        <f t="shared" si="1"/>
        <v>833333.33333333337</v>
      </c>
      <c r="M7" s="28">
        <f t="shared" si="1"/>
        <v>833333.33333333337</v>
      </c>
      <c r="N7" s="25">
        <f t="shared" ref="N7:N11" si="2">B7+C7+D7+E7+F7+G7+H7+I7+J7+K7+L7+M7</f>
        <v>10000000</v>
      </c>
    </row>
    <row r="8" spans="1:15" ht="47.1" customHeight="1" x14ac:dyDescent="0.35">
      <c r="A8" s="28" t="s">
        <v>488</v>
      </c>
      <c r="B8" s="28">
        <f>(34616720+10000000)/12</f>
        <v>3718060</v>
      </c>
      <c r="C8" s="28">
        <f t="shared" ref="C8:M8" si="3">(34616720+10000000)/12</f>
        <v>3718060</v>
      </c>
      <c r="D8" s="28">
        <f t="shared" si="3"/>
        <v>3718060</v>
      </c>
      <c r="E8" s="28">
        <f t="shared" si="3"/>
        <v>3718060</v>
      </c>
      <c r="F8" s="28">
        <f t="shared" si="3"/>
        <v>3718060</v>
      </c>
      <c r="G8" s="28">
        <f t="shared" si="3"/>
        <v>3718060</v>
      </c>
      <c r="H8" s="28">
        <f t="shared" si="3"/>
        <v>3718060</v>
      </c>
      <c r="I8" s="28">
        <f t="shared" si="3"/>
        <v>3718060</v>
      </c>
      <c r="J8" s="28">
        <f t="shared" si="3"/>
        <v>3718060</v>
      </c>
      <c r="K8" s="28">
        <f t="shared" si="3"/>
        <v>3718060</v>
      </c>
      <c r="L8" s="28">
        <f t="shared" si="3"/>
        <v>3718060</v>
      </c>
      <c r="M8" s="28">
        <f t="shared" si="3"/>
        <v>3718060</v>
      </c>
      <c r="N8" s="25">
        <f t="shared" si="2"/>
        <v>44616720</v>
      </c>
    </row>
    <row r="9" spans="1:15" ht="44.7" customHeight="1" x14ac:dyDescent="0.35">
      <c r="A9" s="34" t="s">
        <v>251</v>
      </c>
      <c r="B9" s="28">
        <f>346701440/12</f>
        <v>28891786.666666668</v>
      </c>
      <c r="C9" s="28">
        <f t="shared" ref="C9:M9" si="4">346701440/12</f>
        <v>28891786.666666668</v>
      </c>
      <c r="D9" s="28">
        <f t="shared" si="4"/>
        <v>28891786.666666668</v>
      </c>
      <c r="E9" s="28">
        <f t="shared" si="4"/>
        <v>28891786.666666668</v>
      </c>
      <c r="F9" s="28">
        <f t="shared" si="4"/>
        <v>28891786.666666668</v>
      </c>
      <c r="G9" s="28">
        <f t="shared" si="4"/>
        <v>28891786.666666668</v>
      </c>
      <c r="H9" s="28">
        <f t="shared" si="4"/>
        <v>28891786.666666668</v>
      </c>
      <c r="I9" s="28">
        <f t="shared" si="4"/>
        <v>28891786.666666668</v>
      </c>
      <c r="J9" s="28">
        <f t="shared" si="4"/>
        <v>28891786.666666668</v>
      </c>
      <c r="K9" s="28">
        <f t="shared" si="4"/>
        <v>28891786.666666668</v>
      </c>
      <c r="L9" s="28">
        <f t="shared" si="4"/>
        <v>28891786.666666668</v>
      </c>
      <c r="M9" s="28">
        <f t="shared" si="4"/>
        <v>28891786.666666668</v>
      </c>
      <c r="N9" s="25">
        <f t="shared" si="2"/>
        <v>346701440</v>
      </c>
    </row>
    <row r="10" spans="1:15" ht="65.7" customHeight="1" x14ac:dyDescent="0.35">
      <c r="A10" s="35" t="s">
        <v>487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5">
        <f t="shared" si="2"/>
        <v>0</v>
      </c>
    </row>
    <row r="11" spans="1:15" ht="47.1" customHeight="1" x14ac:dyDescent="0.35">
      <c r="A11" s="41" t="s">
        <v>178</v>
      </c>
      <c r="B11" s="28">
        <f>181332760.96/12</f>
        <v>15111063.413333334</v>
      </c>
      <c r="C11" s="28">
        <f t="shared" ref="C11:M11" si="5">181332760.96/12</f>
        <v>15111063.413333334</v>
      </c>
      <c r="D11" s="28">
        <f t="shared" si="5"/>
        <v>15111063.413333334</v>
      </c>
      <c r="E11" s="28">
        <f t="shared" si="5"/>
        <v>15111063.413333334</v>
      </c>
      <c r="F11" s="28">
        <f t="shared" si="5"/>
        <v>15111063.413333334</v>
      </c>
      <c r="G11" s="28">
        <f t="shared" si="5"/>
        <v>15111063.413333334</v>
      </c>
      <c r="H11" s="28">
        <f t="shared" si="5"/>
        <v>15111063.413333334</v>
      </c>
      <c r="I11" s="28">
        <f t="shared" si="5"/>
        <v>15111063.413333334</v>
      </c>
      <c r="J11" s="28">
        <f t="shared" si="5"/>
        <v>15111063.413333334</v>
      </c>
      <c r="K11" s="28">
        <f t="shared" si="5"/>
        <v>15111063.413333334</v>
      </c>
      <c r="L11" s="28">
        <f t="shared" si="5"/>
        <v>15111063.413333334</v>
      </c>
      <c r="M11" s="28">
        <f t="shared" si="5"/>
        <v>15111063.413333334</v>
      </c>
      <c r="N11" s="25">
        <f t="shared" si="2"/>
        <v>181332760.95999995</v>
      </c>
    </row>
    <row r="12" spans="1:15" ht="27.45" customHeight="1" x14ac:dyDescent="0.35">
      <c r="A12" s="40" t="s">
        <v>503</v>
      </c>
      <c r="B12" s="25">
        <f>SUM(B5:B11)</f>
        <v>52304243.413333334</v>
      </c>
      <c r="C12" s="25">
        <f t="shared" ref="C12:M12" si="6">SUM(C5:C11)</f>
        <v>52304243.413333334</v>
      </c>
      <c r="D12" s="25">
        <f t="shared" si="6"/>
        <v>52304243.413333334</v>
      </c>
      <c r="E12" s="25">
        <f t="shared" si="6"/>
        <v>52304243.413333334</v>
      </c>
      <c r="F12" s="25">
        <f t="shared" si="6"/>
        <v>52304243.413333334</v>
      </c>
      <c r="G12" s="25">
        <f t="shared" si="6"/>
        <v>52304243.413333334</v>
      </c>
      <c r="H12" s="25">
        <f t="shared" si="6"/>
        <v>52304243.413333334</v>
      </c>
      <c r="I12" s="25">
        <f t="shared" si="6"/>
        <v>52304243.413333334</v>
      </c>
      <c r="J12" s="25">
        <f t="shared" si="6"/>
        <v>52304243.413333334</v>
      </c>
      <c r="K12" s="25">
        <f t="shared" si="6"/>
        <v>52304243.413333334</v>
      </c>
      <c r="L12" s="25">
        <f t="shared" si="6"/>
        <v>52304243.413333334</v>
      </c>
      <c r="M12" s="25">
        <f t="shared" si="6"/>
        <v>52304243.413333334</v>
      </c>
      <c r="N12" s="25">
        <f>SUM(N6:N11)</f>
        <v>627650920.95999992</v>
      </c>
    </row>
  </sheetData>
  <mergeCells count="2">
    <mergeCell ref="A1:N1"/>
    <mergeCell ref="B2:N2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headerFooter>
    <oddFooter>&amp;R&amp;"Arial,Bold"&amp;20Page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D0FB-5C97-4B4F-A8FE-8B96773D6F5E}">
  <sheetPr>
    <tabColor theme="0"/>
    <pageSetUpPr fitToPage="1"/>
  </sheetPr>
  <dimension ref="A1:T29"/>
  <sheetViews>
    <sheetView tabSelected="1" view="pageBreakPreview" zoomScale="40" zoomScaleNormal="90" zoomScaleSheetLayoutView="40" workbookViewId="0">
      <pane xSplit="2" ySplit="5" topLeftCell="C14" activePane="bottomRight" state="frozen"/>
      <selection activeCell="J9" sqref="J9"/>
      <selection pane="topRight" activeCell="J9" sqref="J9"/>
      <selection pane="bottomLeft" activeCell="J9" sqref="J9"/>
      <selection pane="bottomRight" activeCell="J9" sqref="J9"/>
    </sheetView>
  </sheetViews>
  <sheetFormatPr defaultColWidth="9.21875" defaultRowHeight="24.6" x14ac:dyDescent="0.4"/>
  <cols>
    <col min="1" max="1" width="19" style="3" hidden="1" customWidth="1"/>
    <col min="2" max="2" width="18.88671875" style="3" customWidth="1"/>
    <col min="3" max="3" width="31.109375" style="3" customWidth="1"/>
    <col min="4" max="4" width="24.109375" style="3" hidden="1" customWidth="1"/>
    <col min="5" max="5" width="25.44140625" style="3" hidden="1" customWidth="1"/>
    <col min="6" max="6" width="25.33203125" style="3" hidden="1" customWidth="1"/>
    <col min="7" max="7" width="39.5546875" style="3" hidden="1" customWidth="1"/>
    <col min="8" max="8" width="27.88671875" style="3" hidden="1" customWidth="1"/>
    <col min="9" max="9" width="51" style="3" customWidth="1"/>
    <col min="10" max="10" width="49.5546875" style="3" customWidth="1"/>
    <col min="11" max="11" width="29.5546875" style="3" customWidth="1"/>
    <col min="12" max="12" width="33.5546875" style="3" customWidth="1"/>
    <col min="13" max="14" width="28" style="3" hidden="1" customWidth="1"/>
    <col min="15" max="16" width="32.44140625" style="3" hidden="1" customWidth="1"/>
    <col min="17" max="18" width="32.44140625" style="3" customWidth="1"/>
    <col min="19" max="19" width="39.77734375" style="3" customWidth="1"/>
    <col min="20" max="20" width="44.5546875" style="3" customWidth="1"/>
    <col min="21" max="16384" width="9.21875" style="3"/>
  </cols>
  <sheetData>
    <row r="1" spans="1:20" x14ac:dyDescent="0.4">
      <c r="A1" s="155"/>
      <c r="B1" s="155"/>
      <c r="C1" s="155"/>
      <c r="D1" s="155"/>
      <c r="E1" s="155"/>
      <c r="F1" s="155"/>
      <c r="G1" s="155"/>
      <c r="H1" s="155"/>
      <c r="I1" s="46"/>
    </row>
    <row r="2" spans="1:20" x14ac:dyDescent="0.4">
      <c r="A2" s="45"/>
    </row>
    <row r="3" spans="1:20" s="129" customFormat="1" ht="44.1" customHeight="1" x14ac:dyDescent="0.4">
      <c r="A3" s="156" t="s">
        <v>506</v>
      </c>
      <c r="B3" s="156" t="s">
        <v>0</v>
      </c>
      <c r="C3" s="156" t="s">
        <v>1</v>
      </c>
      <c r="D3" s="156" t="s">
        <v>582</v>
      </c>
      <c r="E3" s="156" t="s">
        <v>2</v>
      </c>
      <c r="F3" s="156" t="s">
        <v>3</v>
      </c>
      <c r="G3" s="156" t="s">
        <v>106</v>
      </c>
      <c r="H3" s="156" t="s">
        <v>507</v>
      </c>
      <c r="I3" s="160" t="s">
        <v>5</v>
      </c>
      <c r="J3" s="160" t="s">
        <v>6</v>
      </c>
      <c r="K3" s="160" t="s">
        <v>7</v>
      </c>
      <c r="L3" s="163" t="s">
        <v>8</v>
      </c>
      <c r="M3" s="163" t="s">
        <v>9</v>
      </c>
      <c r="N3" s="163" t="s">
        <v>10</v>
      </c>
      <c r="O3" s="166" t="s">
        <v>11</v>
      </c>
      <c r="P3" s="166" t="s">
        <v>107</v>
      </c>
      <c r="Q3" s="166" t="s">
        <v>13</v>
      </c>
      <c r="R3" s="166" t="s">
        <v>14</v>
      </c>
      <c r="S3" s="169" t="s">
        <v>15</v>
      </c>
      <c r="T3" s="159" t="s">
        <v>16</v>
      </c>
    </row>
    <row r="4" spans="1:20" s="129" customFormat="1" ht="44.1" customHeight="1" x14ac:dyDescent="0.4">
      <c r="A4" s="157"/>
      <c r="B4" s="157"/>
      <c r="C4" s="157"/>
      <c r="D4" s="157"/>
      <c r="E4" s="157"/>
      <c r="F4" s="157"/>
      <c r="G4" s="157"/>
      <c r="H4" s="157"/>
      <c r="I4" s="161"/>
      <c r="J4" s="161"/>
      <c r="K4" s="161"/>
      <c r="L4" s="164"/>
      <c r="M4" s="164"/>
      <c r="N4" s="164"/>
      <c r="O4" s="167"/>
      <c r="P4" s="167"/>
      <c r="Q4" s="167"/>
      <c r="R4" s="167"/>
      <c r="S4" s="170"/>
      <c r="T4" s="159"/>
    </row>
    <row r="5" spans="1:20" s="129" customFormat="1" ht="85.2" customHeight="1" x14ac:dyDescent="0.4">
      <c r="A5" s="158"/>
      <c r="B5" s="158"/>
      <c r="C5" s="158"/>
      <c r="D5" s="158"/>
      <c r="E5" s="158"/>
      <c r="F5" s="158"/>
      <c r="G5" s="158"/>
      <c r="H5" s="158"/>
      <c r="I5" s="162"/>
      <c r="J5" s="162"/>
      <c r="K5" s="162"/>
      <c r="L5" s="165"/>
      <c r="M5" s="165"/>
      <c r="N5" s="165"/>
      <c r="O5" s="168"/>
      <c r="P5" s="168"/>
      <c r="Q5" s="168"/>
      <c r="R5" s="168"/>
      <c r="S5" s="171"/>
      <c r="T5" s="159"/>
    </row>
    <row r="6" spans="1:20" ht="140.4" customHeight="1" x14ac:dyDescent="0.4">
      <c r="A6" s="151" t="s">
        <v>508</v>
      </c>
      <c r="B6" s="56" t="s">
        <v>509</v>
      </c>
      <c r="C6" s="154" t="s">
        <v>18</v>
      </c>
      <c r="D6" s="151" t="s">
        <v>902</v>
      </c>
      <c r="E6" s="151" t="s">
        <v>19</v>
      </c>
      <c r="F6" s="151" t="s">
        <v>828</v>
      </c>
      <c r="G6" s="151" t="s">
        <v>699</v>
      </c>
      <c r="H6" s="56" t="s">
        <v>510</v>
      </c>
      <c r="I6" s="47" t="s">
        <v>954</v>
      </c>
      <c r="J6" s="47" t="s">
        <v>702</v>
      </c>
      <c r="K6" s="47" t="s">
        <v>554</v>
      </c>
      <c r="L6" s="47" t="s">
        <v>27</v>
      </c>
      <c r="M6" s="58" t="s">
        <v>27</v>
      </c>
      <c r="N6" s="58" t="s">
        <v>27</v>
      </c>
      <c r="O6" s="49">
        <v>0.9</v>
      </c>
      <c r="P6" s="49">
        <v>0.9</v>
      </c>
      <c r="Q6" s="49">
        <v>0.9</v>
      </c>
      <c r="R6" s="49">
        <v>0.9</v>
      </c>
      <c r="S6" s="117" t="s">
        <v>703</v>
      </c>
      <c r="T6" s="48" t="s">
        <v>581</v>
      </c>
    </row>
    <row r="7" spans="1:20" ht="131.4" customHeight="1" x14ac:dyDescent="0.4">
      <c r="A7" s="152"/>
      <c r="B7" s="56" t="s">
        <v>511</v>
      </c>
      <c r="C7" s="154"/>
      <c r="D7" s="152"/>
      <c r="E7" s="152"/>
      <c r="F7" s="152"/>
      <c r="G7" s="152"/>
      <c r="H7" s="56" t="s">
        <v>510</v>
      </c>
      <c r="I7" s="48" t="s">
        <v>955</v>
      </c>
      <c r="J7" s="48" t="s">
        <v>706</v>
      </c>
      <c r="K7" s="47" t="s">
        <v>554</v>
      </c>
      <c r="L7" s="47" t="s">
        <v>27</v>
      </c>
      <c r="M7" s="58" t="s">
        <v>27</v>
      </c>
      <c r="N7" s="58" t="s">
        <v>27</v>
      </c>
      <c r="O7" s="49">
        <v>1</v>
      </c>
      <c r="P7" s="49">
        <v>1</v>
      </c>
      <c r="Q7" s="49">
        <v>1</v>
      </c>
      <c r="R7" s="49">
        <v>1</v>
      </c>
      <c r="S7" s="117" t="s">
        <v>707</v>
      </c>
      <c r="T7" s="48" t="s">
        <v>581</v>
      </c>
    </row>
    <row r="8" spans="1:20" ht="76.2" customHeight="1" x14ac:dyDescent="0.4">
      <c r="A8" s="152"/>
      <c r="B8" s="56" t="s">
        <v>512</v>
      </c>
      <c r="C8" s="154"/>
      <c r="D8" s="152"/>
      <c r="E8" s="152"/>
      <c r="F8" s="152"/>
      <c r="G8" s="152"/>
      <c r="H8" s="56" t="s">
        <v>510</v>
      </c>
      <c r="I8" s="47" t="s">
        <v>513</v>
      </c>
      <c r="J8" s="48" t="s">
        <v>708</v>
      </c>
      <c r="K8" s="47" t="s">
        <v>75</v>
      </c>
      <c r="L8" s="47" t="s">
        <v>27</v>
      </c>
      <c r="M8" s="58" t="s">
        <v>857</v>
      </c>
      <c r="N8" s="58" t="s">
        <v>858</v>
      </c>
      <c r="O8" s="47" t="s">
        <v>27</v>
      </c>
      <c r="P8" s="47" t="s">
        <v>27</v>
      </c>
      <c r="Q8" s="47">
        <v>2250</v>
      </c>
      <c r="R8" s="47">
        <v>2925</v>
      </c>
      <c r="S8" s="117" t="s">
        <v>709</v>
      </c>
      <c r="T8" s="48" t="s">
        <v>581</v>
      </c>
    </row>
    <row r="9" spans="1:20" ht="102.6" customHeight="1" x14ac:dyDescent="0.4">
      <c r="A9" s="152"/>
      <c r="B9" s="56" t="s">
        <v>711</v>
      </c>
      <c r="C9" s="154"/>
      <c r="D9" s="152"/>
      <c r="E9" s="152"/>
      <c r="F9" s="152"/>
      <c r="G9" s="152"/>
      <c r="H9" s="56" t="s">
        <v>859</v>
      </c>
      <c r="I9" s="47" t="s">
        <v>746</v>
      </c>
      <c r="J9" s="48" t="s">
        <v>860</v>
      </c>
      <c r="K9" s="47" t="s">
        <v>75</v>
      </c>
      <c r="L9" s="102">
        <v>12250470.890000001</v>
      </c>
      <c r="M9" s="58" t="s">
        <v>861</v>
      </c>
      <c r="N9" s="48" t="s">
        <v>862</v>
      </c>
      <c r="O9" s="47" t="s">
        <v>27</v>
      </c>
      <c r="P9" s="47" t="s">
        <v>27</v>
      </c>
      <c r="Q9" s="47">
        <v>14.5</v>
      </c>
      <c r="R9" s="47">
        <v>16</v>
      </c>
      <c r="S9" s="47" t="s">
        <v>710</v>
      </c>
      <c r="T9" s="48" t="s">
        <v>581</v>
      </c>
    </row>
    <row r="10" spans="1:20" ht="103.8" customHeight="1" x14ac:dyDescent="0.4">
      <c r="A10" s="152"/>
      <c r="B10" s="56" t="s">
        <v>514</v>
      </c>
      <c r="C10" s="154"/>
      <c r="D10" s="152"/>
      <c r="E10" s="152"/>
      <c r="F10" s="152"/>
      <c r="G10" s="152"/>
      <c r="H10" s="56">
        <v>30</v>
      </c>
      <c r="I10" s="47" t="s">
        <v>829</v>
      </c>
      <c r="J10" s="47" t="s">
        <v>515</v>
      </c>
      <c r="K10" s="47" t="s">
        <v>75</v>
      </c>
      <c r="L10" s="102">
        <v>5000000</v>
      </c>
      <c r="M10" s="59" t="s">
        <v>863</v>
      </c>
      <c r="N10" s="59" t="s">
        <v>256</v>
      </c>
      <c r="O10" s="47" t="s">
        <v>27</v>
      </c>
      <c r="P10" s="47" t="s">
        <v>27</v>
      </c>
      <c r="Q10" s="47" t="s">
        <v>27</v>
      </c>
      <c r="R10" s="47">
        <v>1</v>
      </c>
      <c r="S10" s="117" t="s">
        <v>583</v>
      </c>
      <c r="T10" s="47" t="s">
        <v>581</v>
      </c>
    </row>
    <row r="11" spans="1:20" ht="99" customHeight="1" x14ac:dyDescent="0.4">
      <c r="A11" s="152"/>
      <c r="B11" s="56" t="s">
        <v>516</v>
      </c>
      <c r="C11" s="154"/>
      <c r="D11" s="152"/>
      <c r="E11" s="152"/>
      <c r="F11" s="152"/>
      <c r="G11" s="152"/>
      <c r="H11" s="56" t="s">
        <v>864</v>
      </c>
      <c r="I11" s="47" t="s">
        <v>712</v>
      </c>
      <c r="J11" s="47" t="s">
        <v>927</v>
      </c>
      <c r="K11" s="47" t="s">
        <v>75</v>
      </c>
      <c r="L11" s="102">
        <v>9191626.9100000001</v>
      </c>
      <c r="M11" s="59" t="s">
        <v>863</v>
      </c>
      <c r="N11" s="59" t="s">
        <v>267</v>
      </c>
      <c r="O11" s="47" t="s">
        <v>27</v>
      </c>
      <c r="P11" s="47" t="s">
        <v>27</v>
      </c>
      <c r="Q11" s="47" t="s">
        <v>799</v>
      </c>
      <c r="R11" s="47" t="s">
        <v>794</v>
      </c>
      <c r="S11" s="117" t="s">
        <v>713</v>
      </c>
      <c r="T11" s="47" t="s">
        <v>581</v>
      </c>
    </row>
    <row r="12" spans="1:20" ht="89.4" customHeight="1" x14ac:dyDescent="0.4">
      <c r="A12" s="152"/>
      <c r="B12" s="56" t="s">
        <v>517</v>
      </c>
      <c r="C12" s="154"/>
      <c r="D12" s="152"/>
      <c r="E12" s="152"/>
      <c r="F12" s="153"/>
      <c r="G12" s="152"/>
      <c r="H12" s="56" t="s">
        <v>518</v>
      </c>
      <c r="I12" s="47" t="s">
        <v>885</v>
      </c>
      <c r="J12" s="47" t="s">
        <v>714</v>
      </c>
      <c r="K12" s="47" t="s">
        <v>33</v>
      </c>
      <c r="L12" s="47" t="s">
        <v>27</v>
      </c>
      <c r="M12" s="59" t="s">
        <v>27</v>
      </c>
      <c r="N12" s="59" t="s">
        <v>27</v>
      </c>
      <c r="O12" s="49">
        <v>0.8</v>
      </c>
      <c r="P12" s="49">
        <v>0.8</v>
      </c>
      <c r="Q12" s="49">
        <v>0.6</v>
      </c>
      <c r="R12" s="49">
        <v>0.6</v>
      </c>
      <c r="S12" s="117" t="s">
        <v>715</v>
      </c>
      <c r="T12" s="47" t="s">
        <v>581</v>
      </c>
    </row>
    <row r="13" spans="1:20" ht="93" customHeight="1" x14ac:dyDescent="0.4">
      <c r="A13" s="152"/>
      <c r="B13" s="56" t="s">
        <v>717</v>
      </c>
      <c r="C13" s="154"/>
      <c r="D13" s="152"/>
      <c r="E13" s="152"/>
      <c r="F13" s="151" t="s">
        <v>58</v>
      </c>
      <c r="G13" s="152"/>
      <c r="H13" s="56">
        <v>25</v>
      </c>
      <c r="I13" s="47" t="s">
        <v>716</v>
      </c>
      <c r="J13" s="47" t="s">
        <v>520</v>
      </c>
      <c r="K13" s="47" t="s">
        <v>33</v>
      </c>
      <c r="L13" s="47" t="s">
        <v>27</v>
      </c>
      <c r="M13" s="59" t="s">
        <v>27</v>
      </c>
      <c r="N13" s="59" t="s">
        <v>27</v>
      </c>
      <c r="O13" s="49">
        <v>0.6</v>
      </c>
      <c r="P13" s="49">
        <v>0.6</v>
      </c>
      <c r="Q13" s="49">
        <v>0.6</v>
      </c>
      <c r="R13" s="49">
        <v>0.6</v>
      </c>
      <c r="S13" s="117" t="s">
        <v>718</v>
      </c>
      <c r="T13" s="47" t="s">
        <v>581</v>
      </c>
    </row>
    <row r="14" spans="1:20" ht="93.6" customHeight="1" x14ac:dyDescent="0.4">
      <c r="A14" s="152"/>
      <c r="B14" s="56" t="s">
        <v>519</v>
      </c>
      <c r="C14" s="154"/>
      <c r="D14" s="152"/>
      <c r="E14" s="152"/>
      <c r="F14" s="152"/>
      <c r="G14" s="153"/>
      <c r="H14" s="56" t="s">
        <v>27</v>
      </c>
      <c r="I14" s="47" t="s">
        <v>719</v>
      </c>
      <c r="J14" s="47" t="s">
        <v>720</v>
      </c>
      <c r="K14" s="47" t="s">
        <v>33</v>
      </c>
      <c r="L14" s="47" t="s">
        <v>27</v>
      </c>
      <c r="M14" s="59" t="s">
        <v>27</v>
      </c>
      <c r="N14" s="59" t="s">
        <v>27</v>
      </c>
      <c r="O14" s="49" t="s">
        <v>584</v>
      </c>
      <c r="P14" s="49" t="s">
        <v>584</v>
      </c>
      <c r="Q14" s="49" t="s">
        <v>584</v>
      </c>
      <c r="R14" s="49" t="s">
        <v>584</v>
      </c>
      <c r="S14" s="117" t="s">
        <v>585</v>
      </c>
      <c r="T14" s="47" t="s">
        <v>581</v>
      </c>
    </row>
    <row r="15" spans="1:20" ht="118.8" customHeight="1" x14ac:dyDescent="0.4">
      <c r="A15" s="152"/>
      <c r="B15" s="56" t="s">
        <v>521</v>
      </c>
      <c r="C15" s="154"/>
      <c r="D15" s="152"/>
      <c r="E15" s="152"/>
      <c r="F15" s="152"/>
      <c r="G15" s="151" t="s">
        <v>700</v>
      </c>
      <c r="H15" s="56" t="s">
        <v>722</v>
      </c>
      <c r="I15" s="56" t="s">
        <v>721</v>
      </c>
      <c r="J15" s="56" t="s">
        <v>928</v>
      </c>
      <c r="K15" s="56" t="s">
        <v>24</v>
      </c>
      <c r="L15" s="102">
        <v>238000</v>
      </c>
      <c r="M15" s="59" t="s">
        <v>865</v>
      </c>
      <c r="N15" s="59" t="s">
        <v>280</v>
      </c>
      <c r="O15" s="47" t="s">
        <v>27</v>
      </c>
      <c r="P15" s="47" t="s">
        <v>27</v>
      </c>
      <c r="Q15" s="56" t="s">
        <v>27</v>
      </c>
      <c r="R15" s="56">
        <v>16</v>
      </c>
      <c r="S15" s="56" t="s">
        <v>723</v>
      </c>
      <c r="T15" s="56" t="s">
        <v>586</v>
      </c>
    </row>
    <row r="16" spans="1:20" ht="118.2" customHeight="1" x14ac:dyDescent="0.4">
      <c r="A16" s="153"/>
      <c r="B16" s="56" t="s">
        <v>522</v>
      </c>
      <c r="C16" s="154"/>
      <c r="D16" s="152"/>
      <c r="E16" s="152"/>
      <c r="F16" s="152"/>
      <c r="G16" s="152"/>
      <c r="H16" s="56" t="s">
        <v>523</v>
      </c>
      <c r="I16" s="56" t="s">
        <v>725</v>
      </c>
      <c r="J16" s="56" t="s">
        <v>929</v>
      </c>
      <c r="K16" s="56" t="s">
        <v>24</v>
      </c>
      <c r="L16" s="102">
        <v>41278567</v>
      </c>
      <c r="M16" s="59" t="s">
        <v>863</v>
      </c>
      <c r="N16" s="47" t="s">
        <v>866</v>
      </c>
      <c r="O16" s="47" t="s">
        <v>27</v>
      </c>
      <c r="P16" s="47" t="s">
        <v>27</v>
      </c>
      <c r="Q16" s="56" t="s">
        <v>27</v>
      </c>
      <c r="R16" s="56">
        <v>3.5</v>
      </c>
      <c r="S16" s="56" t="s">
        <v>724</v>
      </c>
      <c r="T16" s="56" t="s">
        <v>586</v>
      </c>
    </row>
    <row r="17" spans="1:20" ht="97.8" customHeight="1" x14ac:dyDescent="0.4">
      <c r="A17" s="151" t="s">
        <v>524</v>
      </c>
      <c r="B17" s="56" t="s">
        <v>525</v>
      </c>
      <c r="C17" s="154"/>
      <c r="D17" s="152"/>
      <c r="E17" s="152"/>
      <c r="F17" s="152"/>
      <c r="G17" s="152"/>
      <c r="H17" s="56" t="s">
        <v>792</v>
      </c>
      <c r="I17" s="56" t="s">
        <v>526</v>
      </c>
      <c r="J17" s="56" t="s">
        <v>930</v>
      </c>
      <c r="K17" s="56" t="s">
        <v>75</v>
      </c>
      <c r="L17" s="56" t="s">
        <v>27</v>
      </c>
      <c r="M17" s="59" t="s">
        <v>27</v>
      </c>
      <c r="N17" s="59" t="s">
        <v>27</v>
      </c>
      <c r="O17" s="56" t="s">
        <v>27</v>
      </c>
      <c r="P17" s="56" t="s">
        <v>27</v>
      </c>
      <c r="Q17" s="56">
        <v>45000</v>
      </c>
      <c r="R17" s="56">
        <v>51000</v>
      </c>
      <c r="S17" s="56" t="s">
        <v>726</v>
      </c>
      <c r="T17" s="56" t="s">
        <v>586</v>
      </c>
    </row>
    <row r="18" spans="1:20" ht="106.8" customHeight="1" x14ac:dyDescent="0.4">
      <c r="A18" s="152"/>
      <c r="B18" s="56" t="s">
        <v>527</v>
      </c>
      <c r="C18" s="154"/>
      <c r="D18" s="152"/>
      <c r="E18" s="152"/>
      <c r="F18" s="152"/>
      <c r="G18" s="152"/>
      <c r="H18" s="56" t="s">
        <v>792</v>
      </c>
      <c r="I18" s="56" t="s">
        <v>727</v>
      </c>
      <c r="J18" s="56" t="s">
        <v>795</v>
      </c>
      <c r="K18" s="56" t="s">
        <v>75</v>
      </c>
      <c r="L18" s="56" t="s">
        <v>27</v>
      </c>
      <c r="M18" s="59" t="s">
        <v>27</v>
      </c>
      <c r="N18" s="59" t="s">
        <v>27</v>
      </c>
      <c r="O18" s="56" t="s">
        <v>27</v>
      </c>
      <c r="P18" s="56" t="s">
        <v>27</v>
      </c>
      <c r="Q18" s="56">
        <v>796</v>
      </c>
      <c r="R18" s="56">
        <v>1096</v>
      </c>
      <c r="S18" s="56" t="s">
        <v>728</v>
      </c>
      <c r="T18" s="56" t="s">
        <v>586</v>
      </c>
    </row>
    <row r="19" spans="1:20" ht="117.6" customHeight="1" x14ac:dyDescent="0.4">
      <c r="A19" s="153"/>
      <c r="B19" s="56" t="s">
        <v>528</v>
      </c>
      <c r="C19" s="154"/>
      <c r="D19" s="152"/>
      <c r="E19" s="152"/>
      <c r="F19" s="152"/>
      <c r="G19" s="152"/>
      <c r="H19" s="56">
        <v>27</v>
      </c>
      <c r="I19" s="56" t="s">
        <v>830</v>
      </c>
      <c r="J19" s="56" t="s">
        <v>831</v>
      </c>
      <c r="K19" s="56" t="s">
        <v>75</v>
      </c>
      <c r="L19" s="118">
        <v>2000000</v>
      </c>
      <c r="M19" s="59" t="s">
        <v>865</v>
      </c>
      <c r="N19" s="47" t="s">
        <v>867</v>
      </c>
      <c r="O19" s="56" t="s">
        <v>27</v>
      </c>
      <c r="P19" s="56" t="s">
        <v>27</v>
      </c>
      <c r="Q19" s="56">
        <v>1250</v>
      </c>
      <c r="R19" s="56">
        <v>2000</v>
      </c>
      <c r="S19" s="56" t="s">
        <v>587</v>
      </c>
      <c r="T19" s="56" t="s">
        <v>586</v>
      </c>
    </row>
    <row r="20" spans="1:20" ht="109.8" customHeight="1" x14ac:dyDescent="0.4">
      <c r="A20" s="151" t="s">
        <v>529</v>
      </c>
      <c r="B20" s="56" t="s">
        <v>530</v>
      </c>
      <c r="C20" s="154"/>
      <c r="D20" s="152"/>
      <c r="E20" s="152"/>
      <c r="F20" s="152"/>
      <c r="G20" s="152"/>
      <c r="H20" s="56" t="s">
        <v>792</v>
      </c>
      <c r="I20" s="56" t="s">
        <v>729</v>
      </c>
      <c r="J20" s="56" t="s">
        <v>531</v>
      </c>
      <c r="K20" s="56" t="s">
        <v>24</v>
      </c>
      <c r="L20" s="56" t="s">
        <v>27</v>
      </c>
      <c r="M20" s="59" t="s">
        <v>27</v>
      </c>
      <c r="N20" s="59" t="s">
        <v>27</v>
      </c>
      <c r="O20" s="56" t="s">
        <v>27</v>
      </c>
      <c r="P20" s="56" t="s">
        <v>27</v>
      </c>
      <c r="Q20" s="56">
        <v>20</v>
      </c>
      <c r="R20" s="56">
        <v>30</v>
      </c>
      <c r="S20" s="56" t="s">
        <v>730</v>
      </c>
      <c r="T20" s="56" t="s">
        <v>586</v>
      </c>
    </row>
    <row r="21" spans="1:20" ht="105" customHeight="1" x14ac:dyDescent="0.4">
      <c r="A21" s="152"/>
      <c r="B21" s="56" t="s">
        <v>532</v>
      </c>
      <c r="C21" s="154"/>
      <c r="D21" s="152"/>
      <c r="E21" s="152"/>
      <c r="F21" s="153"/>
      <c r="G21" s="153"/>
      <c r="H21" s="56" t="s">
        <v>884</v>
      </c>
      <c r="I21" s="56" t="s">
        <v>533</v>
      </c>
      <c r="J21" s="56" t="s">
        <v>796</v>
      </c>
      <c r="K21" s="56" t="s">
        <v>24</v>
      </c>
      <c r="L21" s="102">
        <v>1500000</v>
      </c>
      <c r="M21" s="59" t="s">
        <v>865</v>
      </c>
      <c r="N21" s="47" t="s">
        <v>868</v>
      </c>
      <c r="O21" s="56" t="s">
        <v>27</v>
      </c>
      <c r="P21" s="56" t="s">
        <v>27</v>
      </c>
      <c r="Q21" s="56">
        <v>8</v>
      </c>
      <c r="R21" s="56">
        <v>12</v>
      </c>
      <c r="S21" s="56" t="s">
        <v>731</v>
      </c>
      <c r="T21" s="56"/>
    </row>
    <row r="22" spans="1:20" ht="124.2" customHeight="1" x14ac:dyDescent="0.4">
      <c r="A22" s="152"/>
      <c r="B22" s="56" t="s">
        <v>534</v>
      </c>
      <c r="C22" s="154"/>
      <c r="D22" s="152"/>
      <c r="E22" s="152"/>
      <c r="F22" s="151" t="s">
        <v>535</v>
      </c>
      <c r="G22" s="151" t="s">
        <v>701</v>
      </c>
      <c r="H22" s="56" t="s">
        <v>732</v>
      </c>
      <c r="I22" s="56" t="s">
        <v>536</v>
      </c>
      <c r="J22" s="56" t="s">
        <v>797</v>
      </c>
      <c r="K22" s="56" t="s">
        <v>24</v>
      </c>
      <c r="L22" s="118">
        <v>13823627.08</v>
      </c>
      <c r="M22" s="119" t="s">
        <v>863</v>
      </c>
      <c r="N22" s="118" t="s">
        <v>869</v>
      </c>
      <c r="O22" s="56" t="s">
        <v>27</v>
      </c>
      <c r="P22" s="56" t="s">
        <v>27</v>
      </c>
      <c r="Q22" s="56" t="s">
        <v>27</v>
      </c>
      <c r="R22" s="56">
        <v>3</v>
      </c>
      <c r="S22" s="56" t="s">
        <v>588</v>
      </c>
      <c r="T22" s="56" t="s">
        <v>589</v>
      </c>
    </row>
    <row r="23" spans="1:20" ht="111" customHeight="1" x14ac:dyDescent="0.4">
      <c r="A23" s="153"/>
      <c r="B23" s="56" t="s">
        <v>534</v>
      </c>
      <c r="C23" s="154"/>
      <c r="D23" s="152"/>
      <c r="E23" s="153"/>
      <c r="F23" s="153"/>
      <c r="G23" s="153"/>
      <c r="H23" s="56">
        <v>2</v>
      </c>
      <c r="I23" s="56" t="s">
        <v>537</v>
      </c>
      <c r="J23" s="56" t="s">
        <v>798</v>
      </c>
      <c r="K23" s="56" t="s">
        <v>24</v>
      </c>
      <c r="L23" s="118">
        <v>3133000</v>
      </c>
      <c r="M23" s="119" t="s">
        <v>863</v>
      </c>
      <c r="N23" s="119" t="s">
        <v>870</v>
      </c>
      <c r="O23" s="56" t="s">
        <v>27</v>
      </c>
      <c r="P23" s="56" t="s">
        <v>27</v>
      </c>
      <c r="Q23" s="56" t="s">
        <v>27</v>
      </c>
      <c r="R23" s="56">
        <v>1</v>
      </c>
      <c r="S23" s="56" t="s">
        <v>588</v>
      </c>
      <c r="T23" s="56" t="s">
        <v>589</v>
      </c>
    </row>
    <row r="24" spans="1:20" ht="106.2" customHeight="1" x14ac:dyDescent="0.4">
      <c r="A24" s="151" t="s">
        <v>538</v>
      </c>
      <c r="B24" s="56" t="s">
        <v>539</v>
      </c>
      <c r="C24" s="151" t="s">
        <v>38</v>
      </c>
      <c r="D24" s="148" t="s">
        <v>903</v>
      </c>
      <c r="E24" s="151" t="s">
        <v>871</v>
      </c>
      <c r="F24" s="151" t="s">
        <v>46</v>
      </c>
      <c r="G24" s="151" t="s">
        <v>47</v>
      </c>
      <c r="H24" s="56" t="s">
        <v>27</v>
      </c>
      <c r="I24" s="56" t="s">
        <v>751</v>
      </c>
      <c r="J24" s="56" t="s">
        <v>541</v>
      </c>
      <c r="K24" s="56" t="s">
        <v>33</v>
      </c>
      <c r="L24" s="118">
        <v>375326746.94</v>
      </c>
      <c r="M24" s="120" t="s">
        <v>27</v>
      </c>
      <c r="N24" s="120" t="s">
        <v>27</v>
      </c>
      <c r="O24" s="57">
        <v>1</v>
      </c>
      <c r="P24" s="57">
        <v>1</v>
      </c>
      <c r="Q24" s="57">
        <v>0.75</v>
      </c>
      <c r="R24" s="57">
        <v>1</v>
      </c>
      <c r="S24" s="56" t="s">
        <v>590</v>
      </c>
      <c r="T24" s="56" t="s">
        <v>591</v>
      </c>
    </row>
    <row r="25" spans="1:20" ht="129" customHeight="1" x14ac:dyDescent="0.4">
      <c r="A25" s="153"/>
      <c r="B25" s="56" t="s">
        <v>542</v>
      </c>
      <c r="C25" s="153"/>
      <c r="D25" s="150"/>
      <c r="E25" s="153"/>
      <c r="F25" s="153"/>
      <c r="G25" s="153"/>
      <c r="H25" s="56" t="s">
        <v>27</v>
      </c>
      <c r="I25" s="56" t="s">
        <v>931</v>
      </c>
      <c r="J25" s="56" t="s">
        <v>733</v>
      </c>
      <c r="K25" s="56" t="s">
        <v>33</v>
      </c>
      <c r="L25" s="118">
        <v>1730321999.7</v>
      </c>
      <c r="M25" s="120" t="s">
        <v>27</v>
      </c>
      <c r="N25" s="120" t="s">
        <v>27</v>
      </c>
      <c r="O25" s="57">
        <v>1</v>
      </c>
      <c r="P25" s="57">
        <v>1</v>
      </c>
      <c r="Q25" s="57">
        <v>0.75</v>
      </c>
      <c r="R25" s="57">
        <v>1</v>
      </c>
      <c r="S25" s="56" t="s">
        <v>590</v>
      </c>
      <c r="T25" s="56" t="s">
        <v>591</v>
      </c>
    </row>
    <row r="26" spans="1:20" ht="208.8" customHeight="1" x14ac:dyDescent="0.4">
      <c r="A26" s="76" t="s">
        <v>543</v>
      </c>
      <c r="B26" s="56" t="s">
        <v>544</v>
      </c>
      <c r="C26" s="71" t="s">
        <v>52</v>
      </c>
      <c r="D26" s="107" t="s">
        <v>904</v>
      </c>
      <c r="E26" s="71" t="s">
        <v>159</v>
      </c>
      <c r="F26" s="71" t="s">
        <v>54</v>
      </c>
      <c r="G26" s="76" t="s">
        <v>545</v>
      </c>
      <c r="H26" s="69" t="s">
        <v>27</v>
      </c>
      <c r="I26" s="56" t="s">
        <v>916</v>
      </c>
      <c r="J26" s="69" t="s">
        <v>957</v>
      </c>
      <c r="K26" s="69" t="s">
        <v>33</v>
      </c>
      <c r="L26" s="45" t="s">
        <v>27</v>
      </c>
      <c r="M26" s="121" t="s">
        <v>27</v>
      </c>
      <c r="N26" s="121" t="s">
        <v>27</v>
      </c>
      <c r="O26" s="69" t="s">
        <v>27</v>
      </c>
      <c r="P26" s="69" t="s">
        <v>27</v>
      </c>
      <c r="Q26" s="56" t="s">
        <v>27</v>
      </c>
      <c r="R26" s="122">
        <v>1</v>
      </c>
      <c r="S26" s="69" t="s">
        <v>592</v>
      </c>
      <c r="T26" s="69" t="s">
        <v>740</v>
      </c>
    </row>
    <row r="27" spans="1:20" ht="101.4" customHeight="1" x14ac:dyDescent="0.4">
      <c r="A27" s="151" t="s">
        <v>529</v>
      </c>
      <c r="B27" s="56" t="s">
        <v>734</v>
      </c>
      <c r="C27" s="148" t="s">
        <v>18</v>
      </c>
      <c r="D27" s="151" t="s">
        <v>902</v>
      </c>
      <c r="E27" s="148" t="s">
        <v>19</v>
      </c>
      <c r="F27" s="148" t="s">
        <v>58</v>
      </c>
      <c r="G27" s="151" t="s">
        <v>700</v>
      </c>
      <c r="H27" s="56" t="s">
        <v>792</v>
      </c>
      <c r="I27" s="47" t="s">
        <v>737</v>
      </c>
      <c r="J27" s="47" t="s">
        <v>738</v>
      </c>
      <c r="K27" s="59" t="s">
        <v>75</v>
      </c>
      <c r="L27" s="59" t="s">
        <v>27</v>
      </c>
      <c r="M27" s="59" t="s">
        <v>27</v>
      </c>
      <c r="N27" s="59" t="s">
        <v>27</v>
      </c>
      <c r="O27" s="69" t="s">
        <v>27</v>
      </c>
      <c r="P27" s="69" t="s">
        <v>27</v>
      </c>
      <c r="Q27" s="59">
        <v>3962</v>
      </c>
      <c r="R27" s="59">
        <v>5500</v>
      </c>
      <c r="S27" s="47" t="s">
        <v>728</v>
      </c>
      <c r="T27" s="56" t="s">
        <v>586</v>
      </c>
    </row>
    <row r="28" spans="1:20" ht="97.8" customHeight="1" x14ac:dyDescent="0.4">
      <c r="A28" s="152"/>
      <c r="B28" s="56" t="s">
        <v>735</v>
      </c>
      <c r="C28" s="149"/>
      <c r="D28" s="152"/>
      <c r="E28" s="149"/>
      <c r="F28" s="149"/>
      <c r="G28" s="152"/>
      <c r="H28" s="56" t="s">
        <v>792</v>
      </c>
      <c r="I28" s="47" t="s">
        <v>832</v>
      </c>
      <c r="J28" s="47" t="s">
        <v>833</v>
      </c>
      <c r="K28" s="59" t="s">
        <v>75</v>
      </c>
      <c r="L28" s="123">
        <v>30500000</v>
      </c>
      <c r="M28" s="59" t="s">
        <v>865</v>
      </c>
      <c r="N28" s="47" t="s">
        <v>872</v>
      </c>
      <c r="O28" s="69" t="s">
        <v>27</v>
      </c>
      <c r="P28" s="69" t="s">
        <v>27</v>
      </c>
      <c r="Q28" s="59" t="s">
        <v>27</v>
      </c>
      <c r="R28" s="59">
        <v>35000</v>
      </c>
      <c r="S28" s="47" t="s">
        <v>728</v>
      </c>
      <c r="T28" s="56" t="s">
        <v>586</v>
      </c>
    </row>
    <row r="29" spans="1:20" ht="112.8" customHeight="1" x14ac:dyDescent="0.4">
      <c r="A29" s="153"/>
      <c r="B29" s="56" t="s">
        <v>736</v>
      </c>
      <c r="C29" s="150"/>
      <c r="D29" s="153"/>
      <c r="E29" s="150"/>
      <c r="F29" s="150"/>
      <c r="G29" s="153"/>
      <c r="H29" s="59">
        <v>27</v>
      </c>
      <c r="I29" s="47" t="s">
        <v>834</v>
      </c>
      <c r="J29" s="124" t="s">
        <v>835</v>
      </c>
      <c r="K29" s="59" t="s">
        <v>75</v>
      </c>
      <c r="L29" s="123">
        <v>23500000</v>
      </c>
      <c r="M29" s="59" t="s">
        <v>865</v>
      </c>
      <c r="N29" s="47" t="s">
        <v>872</v>
      </c>
      <c r="O29" s="69" t="s">
        <v>27</v>
      </c>
      <c r="P29" s="69" t="s">
        <v>27</v>
      </c>
      <c r="Q29" s="59" t="s">
        <v>27</v>
      </c>
      <c r="R29" s="59">
        <v>48970</v>
      </c>
      <c r="S29" s="47" t="s">
        <v>739</v>
      </c>
      <c r="T29" s="56" t="s">
        <v>586</v>
      </c>
    </row>
  </sheetData>
  <mergeCells count="45">
    <mergeCell ref="G24:G25"/>
    <mergeCell ref="T3:T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A1:H1"/>
    <mergeCell ref="A3:A5"/>
    <mergeCell ref="B3:B5"/>
    <mergeCell ref="C3:C5"/>
    <mergeCell ref="E3:E5"/>
    <mergeCell ref="F3:F5"/>
    <mergeCell ref="G3:G5"/>
    <mergeCell ref="H3:H5"/>
    <mergeCell ref="D3:D5"/>
    <mergeCell ref="A27:A29"/>
    <mergeCell ref="G6:G14"/>
    <mergeCell ref="G15:G21"/>
    <mergeCell ref="G22:G23"/>
    <mergeCell ref="G27:G29"/>
    <mergeCell ref="A6:A16"/>
    <mergeCell ref="C6:C23"/>
    <mergeCell ref="E6:E23"/>
    <mergeCell ref="F6:F12"/>
    <mergeCell ref="F13:F21"/>
    <mergeCell ref="A17:A19"/>
    <mergeCell ref="A20:A23"/>
    <mergeCell ref="F22:F23"/>
    <mergeCell ref="A24:A25"/>
    <mergeCell ref="C24:C25"/>
    <mergeCell ref="E24:E25"/>
    <mergeCell ref="F27:F29"/>
    <mergeCell ref="D6:D23"/>
    <mergeCell ref="D24:D25"/>
    <mergeCell ref="C27:C29"/>
    <mergeCell ref="D27:D29"/>
    <mergeCell ref="E27:E29"/>
    <mergeCell ref="F24:F25"/>
  </mergeCells>
  <pageMargins left="0.70866141732283505" right="0.70866141732283505" top="0.74803149606299202" bottom="0.74803149606299202" header="0.31496062992126" footer="0.31496062992126"/>
  <pageSetup paperSize="8" scale="53" fitToHeight="0" orientation="landscape" r:id="rId1"/>
  <headerFooter>
    <oddFooter>&amp;R&amp;"Arial,Bold"&amp;20Page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4703-5DAA-4F8B-951B-EEF411A15FE9}">
  <sheetPr>
    <pageSetUpPr fitToPage="1"/>
  </sheetPr>
  <dimension ref="A1:U18"/>
  <sheetViews>
    <sheetView tabSelected="1" view="pageBreakPreview" topLeftCell="B1" zoomScale="40" zoomScaleNormal="22" zoomScaleSheetLayoutView="40" workbookViewId="0">
      <selection activeCell="J9" sqref="J9"/>
    </sheetView>
  </sheetViews>
  <sheetFormatPr defaultColWidth="9.21875" defaultRowHeight="24.6" x14ac:dyDescent="0.3"/>
  <cols>
    <col min="1" max="1" width="25.33203125" style="45" hidden="1" customWidth="1"/>
    <col min="2" max="2" width="16.109375" style="45" customWidth="1"/>
    <col min="3" max="3" width="34" style="45" customWidth="1"/>
    <col min="4" max="4" width="25.77734375" style="45" hidden="1" customWidth="1"/>
    <col min="5" max="5" width="21.21875" style="45" hidden="1" customWidth="1"/>
    <col min="6" max="6" width="31" style="45" hidden="1" customWidth="1"/>
    <col min="7" max="8" width="26.109375" style="45" hidden="1" customWidth="1"/>
    <col min="9" max="9" width="37.6640625" style="45" customWidth="1"/>
    <col min="10" max="10" width="45.77734375" style="45" customWidth="1"/>
    <col min="11" max="11" width="29.5546875" style="45" customWidth="1"/>
    <col min="12" max="12" width="32.109375" style="45" customWidth="1"/>
    <col min="13" max="13" width="29.44140625" style="45" hidden="1" customWidth="1"/>
    <col min="14" max="14" width="21.21875" style="45" hidden="1" customWidth="1"/>
    <col min="15" max="16" width="33.5546875" style="45" hidden="1" customWidth="1"/>
    <col min="17" max="18" width="33.5546875" style="45" customWidth="1"/>
    <col min="19" max="19" width="58.44140625" style="45" customWidth="1"/>
    <col min="20" max="20" width="56.88671875" style="45" customWidth="1"/>
    <col min="21" max="16384" width="9.21875" style="45"/>
  </cols>
  <sheetData>
    <row r="1" spans="1:21" ht="42" customHeight="1" x14ac:dyDescent="0.3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1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80"/>
    </row>
    <row r="3" spans="1:21" ht="62.1" customHeight="1" x14ac:dyDescent="0.3">
      <c r="A3" s="156" t="s">
        <v>506</v>
      </c>
      <c r="B3" s="156" t="s">
        <v>137</v>
      </c>
      <c r="C3" s="181" t="s">
        <v>1</v>
      </c>
      <c r="D3" s="156" t="s">
        <v>582</v>
      </c>
      <c r="E3" s="156" t="s">
        <v>2</v>
      </c>
      <c r="F3" s="156" t="s">
        <v>3</v>
      </c>
      <c r="G3" s="156" t="s">
        <v>106</v>
      </c>
      <c r="H3" s="156" t="s">
        <v>507</v>
      </c>
      <c r="I3" s="181" t="s">
        <v>5</v>
      </c>
      <c r="J3" s="181" t="s">
        <v>6</v>
      </c>
      <c r="K3" s="181" t="s">
        <v>7</v>
      </c>
      <c r="L3" s="163" t="s">
        <v>8</v>
      </c>
      <c r="M3" s="163" t="s">
        <v>9</v>
      </c>
      <c r="N3" s="163" t="s">
        <v>10</v>
      </c>
      <c r="O3" s="159" t="s">
        <v>11</v>
      </c>
      <c r="P3" s="159" t="s">
        <v>107</v>
      </c>
      <c r="Q3" s="159" t="s">
        <v>13</v>
      </c>
      <c r="R3" s="159" t="s">
        <v>14</v>
      </c>
      <c r="S3" s="159" t="s">
        <v>15</v>
      </c>
      <c r="T3" s="159" t="s">
        <v>16</v>
      </c>
    </row>
    <row r="4" spans="1:21" ht="95.4" customHeight="1" x14ac:dyDescent="0.3">
      <c r="A4" s="158"/>
      <c r="B4" s="158"/>
      <c r="C4" s="181"/>
      <c r="D4" s="158"/>
      <c r="E4" s="158"/>
      <c r="F4" s="158"/>
      <c r="G4" s="158"/>
      <c r="H4" s="158"/>
      <c r="I4" s="181"/>
      <c r="J4" s="181"/>
      <c r="K4" s="181"/>
      <c r="L4" s="165"/>
      <c r="M4" s="165"/>
      <c r="N4" s="165"/>
      <c r="O4" s="159"/>
      <c r="P4" s="159"/>
      <c r="Q4" s="159"/>
      <c r="R4" s="159"/>
      <c r="S4" s="159"/>
      <c r="T4" s="159"/>
    </row>
    <row r="5" spans="1:21" s="98" customFormat="1" ht="130.19999999999999" customHeight="1" x14ac:dyDescent="0.3">
      <c r="A5" s="172" t="s">
        <v>529</v>
      </c>
      <c r="B5" s="52" t="s">
        <v>546</v>
      </c>
      <c r="C5" s="175" t="s">
        <v>547</v>
      </c>
      <c r="D5" s="175" t="s">
        <v>902</v>
      </c>
      <c r="E5" s="175" t="s">
        <v>548</v>
      </c>
      <c r="F5" s="175" t="s">
        <v>549</v>
      </c>
      <c r="G5" s="175" t="s">
        <v>550</v>
      </c>
      <c r="H5" s="52" t="s">
        <v>892</v>
      </c>
      <c r="I5" s="52" t="s">
        <v>742</v>
      </c>
      <c r="J5" s="52" t="s">
        <v>921</v>
      </c>
      <c r="K5" s="52" t="s">
        <v>24</v>
      </c>
      <c r="L5" s="52" t="s">
        <v>27</v>
      </c>
      <c r="M5" s="52" t="s">
        <v>27</v>
      </c>
      <c r="N5" s="52" t="s">
        <v>27</v>
      </c>
      <c r="O5" s="52" t="s">
        <v>27</v>
      </c>
      <c r="P5" s="52" t="s">
        <v>27</v>
      </c>
      <c r="Q5" s="52">
        <v>59182</v>
      </c>
      <c r="R5" s="52">
        <v>59182</v>
      </c>
      <c r="S5" s="52" t="s">
        <v>741</v>
      </c>
      <c r="T5" s="52" t="s">
        <v>594</v>
      </c>
    </row>
    <row r="6" spans="1:21" s="98" customFormat="1" ht="117" customHeight="1" x14ac:dyDescent="0.3">
      <c r="A6" s="173"/>
      <c r="B6" s="52" t="s">
        <v>551</v>
      </c>
      <c r="C6" s="176"/>
      <c r="D6" s="176"/>
      <c r="E6" s="176"/>
      <c r="F6" s="177"/>
      <c r="G6" s="177"/>
      <c r="H6" s="52">
        <v>27</v>
      </c>
      <c r="I6" s="52" t="s">
        <v>552</v>
      </c>
      <c r="J6" s="52" t="s">
        <v>976</v>
      </c>
      <c r="K6" s="52" t="s">
        <v>24</v>
      </c>
      <c r="L6" s="52" t="s">
        <v>27</v>
      </c>
      <c r="M6" s="52" t="s">
        <v>27</v>
      </c>
      <c r="N6" s="52" t="s">
        <v>27</v>
      </c>
      <c r="O6" s="52">
        <v>2</v>
      </c>
      <c r="P6" s="52">
        <v>4</v>
      </c>
      <c r="Q6" s="52">
        <v>8</v>
      </c>
      <c r="R6" s="52">
        <v>12</v>
      </c>
      <c r="S6" s="47" t="s">
        <v>743</v>
      </c>
      <c r="T6" s="52" t="s">
        <v>594</v>
      </c>
      <c r="U6" s="99"/>
    </row>
    <row r="7" spans="1:21" ht="108.6" customHeight="1" x14ac:dyDescent="0.3">
      <c r="A7" s="173"/>
      <c r="B7" s="47" t="s">
        <v>553</v>
      </c>
      <c r="C7" s="176"/>
      <c r="D7" s="176"/>
      <c r="E7" s="176"/>
      <c r="F7" s="107" t="s">
        <v>793</v>
      </c>
      <c r="G7" s="108" t="s">
        <v>85</v>
      </c>
      <c r="H7" s="56" t="s">
        <v>27</v>
      </c>
      <c r="I7" s="47" t="s">
        <v>836</v>
      </c>
      <c r="J7" s="52" t="s">
        <v>837</v>
      </c>
      <c r="K7" s="52" t="s">
        <v>24</v>
      </c>
      <c r="L7" s="52" t="s">
        <v>27</v>
      </c>
      <c r="M7" s="47" t="s">
        <v>27</v>
      </c>
      <c r="N7" s="47" t="s">
        <v>27</v>
      </c>
      <c r="O7" s="52" t="s">
        <v>27</v>
      </c>
      <c r="P7" s="52" t="s">
        <v>27</v>
      </c>
      <c r="Q7" s="52" t="s">
        <v>27</v>
      </c>
      <c r="R7" s="52">
        <v>98</v>
      </c>
      <c r="S7" s="52" t="s">
        <v>744</v>
      </c>
      <c r="T7" s="52" t="s">
        <v>594</v>
      </c>
    </row>
    <row r="8" spans="1:21" s="98" customFormat="1" ht="109.8" customHeight="1" x14ac:dyDescent="0.3">
      <c r="A8" s="173"/>
      <c r="B8" s="52" t="s">
        <v>555</v>
      </c>
      <c r="C8" s="176"/>
      <c r="D8" s="176"/>
      <c r="E8" s="176"/>
      <c r="F8" s="175" t="s">
        <v>556</v>
      </c>
      <c r="G8" s="175" t="s">
        <v>557</v>
      </c>
      <c r="H8" s="56" t="s">
        <v>164</v>
      </c>
      <c r="I8" s="52" t="s">
        <v>745</v>
      </c>
      <c r="J8" s="52" t="s">
        <v>922</v>
      </c>
      <c r="K8" s="52" t="s">
        <v>75</v>
      </c>
      <c r="L8" s="52" t="s">
        <v>27</v>
      </c>
      <c r="M8" s="52" t="s">
        <v>27</v>
      </c>
      <c r="N8" s="52" t="s">
        <v>27</v>
      </c>
      <c r="O8" s="52" t="s">
        <v>27</v>
      </c>
      <c r="P8" s="52" t="s">
        <v>27</v>
      </c>
      <c r="Q8" s="52" t="s">
        <v>27</v>
      </c>
      <c r="R8" s="52">
        <v>1</v>
      </c>
      <c r="S8" s="52" t="s">
        <v>595</v>
      </c>
      <c r="T8" s="55" t="s">
        <v>838</v>
      </c>
    </row>
    <row r="9" spans="1:21" s="98" customFormat="1" ht="100.2" customHeight="1" x14ac:dyDescent="0.3">
      <c r="A9" s="174"/>
      <c r="B9" s="52" t="s">
        <v>558</v>
      </c>
      <c r="C9" s="176"/>
      <c r="D9" s="176"/>
      <c r="E9" s="176"/>
      <c r="F9" s="176"/>
      <c r="G9" s="177"/>
      <c r="H9" s="56" t="s">
        <v>164</v>
      </c>
      <c r="I9" s="52" t="s">
        <v>746</v>
      </c>
      <c r="J9" s="52" t="s">
        <v>923</v>
      </c>
      <c r="K9" s="52" t="s">
        <v>75</v>
      </c>
      <c r="L9" s="47" t="s">
        <v>27</v>
      </c>
      <c r="M9" s="52" t="s">
        <v>559</v>
      </c>
      <c r="N9" s="52"/>
      <c r="O9" s="52" t="s">
        <v>27</v>
      </c>
      <c r="P9" s="52" t="s">
        <v>27</v>
      </c>
      <c r="Q9" s="52" t="s">
        <v>27</v>
      </c>
      <c r="R9" s="52">
        <v>6</v>
      </c>
      <c r="S9" s="52" t="s">
        <v>595</v>
      </c>
      <c r="T9" s="55" t="s">
        <v>838</v>
      </c>
    </row>
    <row r="10" spans="1:21" ht="163.80000000000001" customHeight="1" x14ac:dyDescent="0.3">
      <c r="A10" s="172" t="s">
        <v>856</v>
      </c>
      <c r="B10" s="52" t="s">
        <v>560</v>
      </c>
      <c r="C10" s="62" t="s">
        <v>52</v>
      </c>
      <c r="D10" s="176"/>
      <c r="E10" s="176"/>
      <c r="F10" s="176"/>
      <c r="G10" s="175" t="s">
        <v>562</v>
      </c>
      <c r="H10" s="52" t="s">
        <v>27</v>
      </c>
      <c r="I10" s="52" t="s">
        <v>747</v>
      </c>
      <c r="J10" s="52" t="s">
        <v>924</v>
      </c>
      <c r="K10" s="52" t="s">
        <v>75</v>
      </c>
      <c r="L10" s="52" t="s">
        <v>27</v>
      </c>
      <c r="M10" s="52" t="s">
        <v>27</v>
      </c>
      <c r="N10" s="52" t="s">
        <v>27</v>
      </c>
      <c r="O10" s="52" t="s">
        <v>27</v>
      </c>
      <c r="P10" s="52" t="s">
        <v>27</v>
      </c>
      <c r="Q10" s="52" t="s">
        <v>27</v>
      </c>
      <c r="R10" s="52">
        <v>1</v>
      </c>
      <c r="S10" s="52" t="s">
        <v>975</v>
      </c>
      <c r="T10" s="52" t="s">
        <v>597</v>
      </c>
    </row>
    <row r="11" spans="1:21" ht="195.6" customHeight="1" x14ac:dyDescent="0.3">
      <c r="A11" s="174"/>
      <c r="B11" s="52" t="s">
        <v>561</v>
      </c>
      <c r="C11" s="131" t="s">
        <v>926</v>
      </c>
      <c r="D11" s="177"/>
      <c r="E11" s="176"/>
      <c r="F11" s="177"/>
      <c r="G11" s="177"/>
      <c r="H11" s="52" t="s">
        <v>892</v>
      </c>
      <c r="I11" s="52" t="s">
        <v>563</v>
      </c>
      <c r="J11" s="52" t="s">
        <v>925</v>
      </c>
      <c r="K11" s="52" t="s">
        <v>75</v>
      </c>
      <c r="L11" s="52" t="s">
        <v>27</v>
      </c>
      <c r="M11" s="52" t="s">
        <v>27</v>
      </c>
      <c r="N11" s="52" t="s">
        <v>27</v>
      </c>
      <c r="O11" s="52" t="s">
        <v>27</v>
      </c>
      <c r="P11" s="52" t="s">
        <v>27</v>
      </c>
      <c r="Q11" s="52">
        <v>60</v>
      </c>
      <c r="R11" s="52">
        <v>75</v>
      </c>
      <c r="S11" s="52" t="s">
        <v>596</v>
      </c>
      <c r="T11" s="52" t="s">
        <v>597</v>
      </c>
    </row>
    <row r="12" spans="1:21" ht="117" customHeight="1" x14ac:dyDescent="0.3">
      <c r="A12" s="172" t="s">
        <v>855</v>
      </c>
      <c r="B12" s="56" t="s">
        <v>564</v>
      </c>
      <c r="C12" s="151" t="s">
        <v>38</v>
      </c>
      <c r="D12" s="148" t="s">
        <v>903</v>
      </c>
      <c r="E12" s="151" t="s">
        <v>540</v>
      </c>
      <c r="F12" s="151" t="s">
        <v>46</v>
      </c>
      <c r="G12" s="151" t="s">
        <v>47</v>
      </c>
      <c r="H12" s="56" t="s">
        <v>27</v>
      </c>
      <c r="I12" s="47" t="s">
        <v>914</v>
      </c>
      <c r="J12" s="47" t="s">
        <v>749</v>
      </c>
      <c r="K12" s="47" t="s">
        <v>33</v>
      </c>
      <c r="L12" s="63">
        <v>50900000</v>
      </c>
      <c r="M12" s="56" t="s">
        <v>164</v>
      </c>
      <c r="N12" s="56" t="s">
        <v>164</v>
      </c>
      <c r="O12" s="57">
        <v>1</v>
      </c>
      <c r="P12" s="57">
        <v>1</v>
      </c>
      <c r="Q12" s="57">
        <v>0.75</v>
      </c>
      <c r="R12" s="57">
        <v>1</v>
      </c>
      <c r="S12" s="55" t="s">
        <v>590</v>
      </c>
      <c r="T12" s="56" t="s">
        <v>602</v>
      </c>
    </row>
    <row r="13" spans="1:21" ht="129" customHeight="1" x14ac:dyDescent="0.3">
      <c r="A13" s="173"/>
      <c r="B13" s="56" t="s">
        <v>565</v>
      </c>
      <c r="C13" s="153"/>
      <c r="D13" s="150"/>
      <c r="E13" s="153"/>
      <c r="F13" s="153"/>
      <c r="G13" s="153"/>
      <c r="H13" s="56" t="s">
        <v>27</v>
      </c>
      <c r="I13" s="69" t="s">
        <v>748</v>
      </c>
      <c r="J13" s="69" t="s">
        <v>750</v>
      </c>
      <c r="K13" s="56" t="s">
        <v>554</v>
      </c>
      <c r="L13" s="63">
        <v>859000000</v>
      </c>
      <c r="M13" s="56" t="s">
        <v>164</v>
      </c>
      <c r="N13" s="56" t="s">
        <v>164</v>
      </c>
      <c r="O13" s="57">
        <v>1</v>
      </c>
      <c r="P13" s="57">
        <v>1</v>
      </c>
      <c r="Q13" s="57">
        <v>0.75</v>
      </c>
      <c r="R13" s="57">
        <v>1</v>
      </c>
      <c r="S13" s="55" t="s">
        <v>590</v>
      </c>
      <c r="T13" s="56" t="s">
        <v>602</v>
      </c>
    </row>
    <row r="14" spans="1:21" s="98" customFormat="1" ht="209.4" customHeight="1" x14ac:dyDescent="0.3">
      <c r="A14" s="173"/>
      <c r="B14" s="55" t="s">
        <v>566</v>
      </c>
      <c r="C14" s="62" t="s">
        <v>52</v>
      </c>
      <c r="D14" s="107" t="s">
        <v>904</v>
      </c>
      <c r="E14" s="62" t="s">
        <v>567</v>
      </c>
      <c r="F14" s="61" t="s">
        <v>54</v>
      </c>
      <c r="G14" s="61" t="s">
        <v>545</v>
      </c>
      <c r="H14" s="56" t="s">
        <v>27</v>
      </c>
      <c r="I14" s="69" t="s">
        <v>895</v>
      </c>
      <c r="J14" s="56" t="s">
        <v>752</v>
      </c>
      <c r="K14" s="55" t="s">
        <v>554</v>
      </c>
      <c r="L14" s="68">
        <v>10000000</v>
      </c>
      <c r="M14" s="55" t="s">
        <v>568</v>
      </c>
      <c r="N14" s="55"/>
      <c r="O14" s="52" t="s">
        <v>27</v>
      </c>
      <c r="P14" s="52" t="s">
        <v>27</v>
      </c>
      <c r="Q14" s="52" t="s">
        <v>27</v>
      </c>
      <c r="R14" s="53">
        <v>1</v>
      </c>
      <c r="S14" s="55" t="s">
        <v>600</v>
      </c>
      <c r="T14" s="55" t="s">
        <v>599</v>
      </c>
    </row>
    <row r="15" spans="1:21" s="98" customFormat="1" ht="219.6" customHeight="1" x14ac:dyDescent="0.3">
      <c r="A15" s="173"/>
      <c r="B15" s="55" t="s">
        <v>569</v>
      </c>
      <c r="C15" s="62" t="s">
        <v>52</v>
      </c>
      <c r="D15" s="175" t="s">
        <v>902</v>
      </c>
      <c r="E15" s="172" t="s">
        <v>548</v>
      </c>
      <c r="F15" s="172" t="s">
        <v>549</v>
      </c>
      <c r="G15" s="62" t="s">
        <v>550</v>
      </c>
      <c r="H15" s="56" t="s">
        <v>27</v>
      </c>
      <c r="I15" s="56" t="s">
        <v>753</v>
      </c>
      <c r="J15" s="55" t="s">
        <v>801</v>
      </c>
      <c r="K15" s="55" t="s">
        <v>75</v>
      </c>
      <c r="L15" s="52" t="s">
        <v>27</v>
      </c>
      <c r="M15" s="55" t="s">
        <v>27</v>
      </c>
      <c r="N15" s="55" t="s">
        <v>27</v>
      </c>
      <c r="O15" s="52" t="s">
        <v>27</v>
      </c>
      <c r="P15" s="52" t="s">
        <v>27</v>
      </c>
      <c r="Q15" s="52" t="s">
        <v>27</v>
      </c>
      <c r="R15" s="52">
        <v>1</v>
      </c>
      <c r="S15" s="55" t="s">
        <v>975</v>
      </c>
      <c r="T15" s="55" t="s">
        <v>598</v>
      </c>
    </row>
    <row r="16" spans="1:21" s="98" customFormat="1" ht="153.6" customHeight="1" x14ac:dyDescent="0.3">
      <c r="A16" s="174"/>
      <c r="B16" s="55" t="s">
        <v>570</v>
      </c>
      <c r="C16" s="62" t="s">
        <v>547</v>
      </c>
      <c r="D16" s="176"/>
      <c r="E16" s="174"/>
      <c r="F16" s="174"/>
      <c r="G16" s="61" t="s">
        <v>571</v>
      </c>
      <c r="H16" s="55">
        <v>35</v>
      </c>
      <c r="I16" s="55" t="s">
        <v>839</v>
      </c>
      <c r="J16" s="47" t="s">
        <v>754</v>
      </c>
      <c r="K16" s="55" t="s">
        <v>33</v>
      </c>
      <c r="L16" s="52" t="s">
        <v>27</v>
      </c>
      <c r="M16" s="55" t="s">
        <v>27</v>
      </c>
      <c r="N16" s="55" t="s">
        <v>27</v>
      </c>
      <c r="O16" s="53">
        <v>1</v>
      </c>
      <c r="P16" s="53">
        <v>1</v>
      </c>
      <c r="Q16" s="53">
        <v>1</v>
      </c>
      <c r="R16" s="53">
        <v>1</v>
      </c>
      <c r="S16" s="56" t="s">
        <v>696</v>
      </c>
      <c r="T16" s="52" t="s">
        <v>594</v>
      </c>
    </row>
    <row r="17" spans="1:20" s="98" customFormat="1" ht="133.80000000000001" customHeight="1" x14ac:dyDescent="0.3">
      <c r="A17" s="172" t="s">
        <v>529</v>
      </c>
      <c r="B17" s="55" t="s">
        <v>572</v>
      </c>
      <c r="C17" s="172" t="s">
        <v>547</v>
      </c>
      <c r="D17" s="176"/>
      <c r="E17" s="61" t="s">
        <v>548</v>
      </c>
      <c r="F17" s="172" t="s">
        <v>549</v>
      </c>
      <c r="G17" s="112" t="s">
        <v>550</v>
      </c>
      <c r="H17" s="56" t="s">
        <v>893</v>
      </c>
      <c r="I17" s="56" t="s">
        <v>755</v>
      </c>
      <c r="J17" s="56" t="s">
        <v>802</v>
      </c>
      <c r="K17" s="55" t="s">
        <v>75</v>
      </c>
      <c r="L17" s="52" t="s">
        <v>27</v>
      </c>
      <c r="M17" s="55" t="s">
        <v>27</v>
      </c>
      <c r="N17" s="55" t="s">
        <v>27</v>
      </c>
      <c r="O17" s="64"/>
      <c r="P17" s="64"/>
      <c r="Q17" s="65">
        <v>5100</v>
      </c>
      <c r="R17" s="65">
        <v>5100</v>
      </c>
      <c r="S17" s="52" t="s">
        <v>741</v>
      </c>
      <c r="T17" s="52" t="s">
        <v>594</v>
      </c>
    </row>
    <row r="18" spans="1:20" ht="122.4" customHeight="1" x14ac:dyDescent="0.3">
      <c r="A18" s="174"/>
      <c r="B18" s="52" t="s">
        <v>894</v>
      </c>
      <c r="C18" s="174"/>
      <c r="D18" s="176"/>
      <c r="E18" s="61" t="s">
        <v>548</v>
      </c>
      <c r="F18" s="174"/>
      <c r="G18" s="61" t="s">
        <v>800</v>
      </c>
      <c r="H18" s="56" t="s">
        <v>164</v>
      </c>
      <c r="I18" s="52" t="s">
        <v>756</v>
      </c>
      <c r="J18" s="47" t="s">
        <v>908</v>
      </c>
      <c r="K18" s="52" t="s">
        <v>697</v>
      </c>
      <c r="L18" s="66">
        <v>487765.16</v>
      </c>
      <c r="M18" s="55" t="s">
        <v>27</v>
      </c>
      <c r="N18" s="55" t="s">
        <v>27</v>
      </c>
      <c r="O18" s="59"/>
      <c r="P18" s="59"/>
      <c r="Q18" s="59">
        <v>30</v>
      </c>
      <c r="R18" s="59">
        <v>30</v>
      </c>
      <c r="S18" s="52" t="s">
        <v>757</v>
      </c>
      <c r="T18" s="52" t="s">
        <v>838</v>
      </c>
    </row>
  </sheetData>
  <mergeCells count="44">
    <mergeCell ref="H3:H4"/>
    <mergeCell ref="C17:C18"/>
    <mergeCell ref="F15:F16"/>
    <mergeCell ref="C12:C13"/>
    <mergeCell ref="E12:E13"/>
    <mergeCell ref="F12:F13"/>
    <mergeCell ref="D12:D13"/>
    <mergeCell ref="E15:E16"/>
    <mergeCell ref="F17:F18"/>
    <mergeCell ref="G10:G11"/>
    <mergeCell ref="F8:F11"/>
    <mergeCell ref="D15:D18"/>
    <mergeCell ref="F5:F6"/>
    <mergeCell ref="G5:G6"/>
    <mergeCell ref="G8:G9"/>
    <mergeCell ref="G12:G13"/>
    <mergeCell ref="L3:L4"/>
    <mergeCell ref="M3:M4"/>
    <mergeCell ref="N3:N4"/>
    <mergeCell ref="O3:O4"/>
    <mergeCell ref="P3:P4"/>
    <mergeCell ref="A1:T1"/>
    <mergeCell ref="A2:T2"/>
    <mergeCell ref="A3:A4"/>
    <mergeCell ref="B3:B4"/>
    <mergeCell ref="C3:C4"/>
    <mergeCell ref="E3:E4"/>
    <mergeCell ref="F3:F4"/>
    <mergeCell ref="G3:G4"/>
    <mergeCell ref="I3:I4"/>
    <mergeCell ref="J3:J4"/>
    <mergeCell ref="D3:D4"/>
    <mergeCell ref="Q3:Q4"/>
    <mergeCell ref="R3:R4"/>
    <mergeCell ref="S3:S4"/>
    <mergeCell ref="T3:T4"/>
    <mergeCell ref="K3:K4"/>
    <mergeCell ref="A5:A9"/>
    <mergeCell ref="A10:A11"/>
    <mergeCell ref="A12:A16"/>
    <mergeCell ref="A17:A18"/>
    <mergeCell ref="E5:E11"/>
    <mergeCell ref="D5:D11"/>
    <mergeCell ref="C5:C9"/>
  </mergeCells>
  <dataValidations count="1">
    <dataValidation type="list" allowBlank="1" showInputMessage="1" showErrorMessage="1" sqref="A12 A5 A10 A17" xr:uid="{8956FF64-23F5-4998-85D3-DCA9F417A141}">
      <formula1>#REF!</formula1>
    </dataValidation>
  </dataValidations>
  <pageMargins left="0.70866141732283505" right="0.70866141732283505" top="0.74803149606299202" bottom="0.74803149606299202" header="0.31496062992126" footer="0.31496062992126"/>
  <pageSetup paperSize="8" scale="51" fitToHeight="0" orientation="landscape" r:id="rId1"/>
  <headerFooter>
    <oddFooter>&amp;R&amp;"Arial,Bold"&amp;20Page &amp;P of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9DCCC-897E-428B-8718-77C0E0318DAE}">
  <sheetPr>
    <pageSetUpPr fitToPage="1"/>
  </sheetPr>
  <dimension ref="A1:AK18"/>
  <sheetViews>
    <sheetView tabSelected="1" view="pageBreakPreview" zoomScale="50" zoomScaleNormal="100" zoomScaleSheetLayoutView="50" zoomScalePageLayoutView="20" workbookViewId="0">
      <pane xSplit="2" ySplit="4" topLeftCell="C16" activePane="bottomRight" state="frozen"/>
      <selection activeCell="J9" sqref="J9"/>
      <selection pane="topRight" activeCell="J9" sqref="J9"/>
      <selection pane="bottomLeft" activeCell="J9" sqref="J9"/>
      <selection pane="bottomRight" activeCell="J9" sqref="J9"/>
    </sheetView>
  </sheetViews>
  <sheetFormatPr defaultColWidth="9.109375" defaultRowHeight="24.6" x14ac:dyDescent="0.4"/>
  <cols>
    <col min="1" max="1" width="14.77734375" style="3" hidden="1" customWidth="1"/>
    <col min="2" max="2" width="22.5546875" style="3" customWidth="1"/>
    <col min="3" max="3" width="33.33203125" style="3" customWidth="1"/>
    <col min="4" max="4" width="42.77734375" style="82" hidden="1" customWidth="1"/>
    <col min="5" max="5" width="33.21875" style="3" hidden="1" customWidth="1"/>
    <col min="6" max="6" width="39" style="3" hidden="1" customWidth="1"/>
    <col min="7" max="7" width="42" style="3" hidden="1" customWidth="1"/>
    <col min="8" max="8" width="41.6640625" style="3" hidden="1" customWidth="1"/>
    <col min="9" max="9" width="45.109375" style="3" customWidth="1"/>
    <col min="10" max="10" width="50.5546875" style="3" customWidth="1"/>
    <col min="11" max="11" width="29.33203125" style="3" customWidth="1"/>
    <col min="12" max="12" width="40.109375" style="3" customWidth="1"/>
    <col min="13" max="13" width="34" style="3" hidden="1" customWidth="1"/>
    <col min="14" max="14" width="47.88671875" style="3" hidden="1" customWidth="1"/>
    <col min="15" max="15" width="41.44140625" style="3" hidden="1" customWidth="1"/>
    <col min="16" max="16" width="45.44140625" style="3" hidden="1" customWidth="1"/>
    <col min="17" max="17" width="29.77734375" style="3" customWidth="1"/>
    <col min="18" max="18" width="29.88671875" style="3" customWidth="1"/>
    <col min="19" max="19" width="33.109375" style="3" customWidth="1"/>
    <col min="20" max="20" width="30.88671875" style="3" customWidth="1"/>
    <col min="21" max="16384" width="9.109375" style="3"/>
  </cols>
  <sheetData>
    <row r="1" spans="1:37" ht="45" customHeight="1" x14ac:dyDescent="0.6">
      <c r="A1" s="1"/>
      <c r="B1" s="2"/>
      <c r="C1" s="2"/>
      <c r="D1" s="109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24.6" customHeight="1" x14ac:dyDescent="0.4">
      <c r="A2" s="156" t="s">
        <v>506</v>
      </c>
      <c r="B2" s="156" t="s">
        <v>0</v>
      </c>
      <c r="C2" s="181" t="s">
        <v>1</v>
      </c>
      <c r="D2" s="156" t="s">
        <v>582</v>
      </c>
      <c r="E2" s="181" t="s">
        <v>2</v>
      </c>
      <c r="F2" s="181" t="s">
        <v>3</v>
      </c>
      <c r="G2" s="181" t="s">
        <v>4</v>
      </c>
      <c r="H2" s="156" t="s">
        <v>507</v>
      </c>
      <c r="I2" s="181" t="s">
        <v>5</v>
      </c>
      <c r="J2" s="186" t="s">
        <v>6</v>
      </c>
      <c r="K2" s="181" t="s">
        <v>7</v>
      </c>
      <c r="L2" s="186" t="s">
        <v>8</v>
      </c>
      <c r="M2" s="188" t="s">
        <v>9</v>
      </c>
      <c r="N2" s="188" t="s">
        <v>10</v>
      </c>
      <c r="O2" s="189" t="s">
        <v>11</v>
      </c>
      <c r="P2" s="189" t="s">
        <v>12</v>
      </c>
      <c r="Q2" s="189" t="s">
        <v>13</v>
      </c>
      <c r="R2" s="189" t="s">
        <v>14</v>
      </c>
      <c r="S2" s="185" t="s">
        <v>15</v>
      </c>
      <c r="T2" s="185" t="s">
        <v>16</v>
      </c>
    </row>
    <row r="3" spans="1:37" ht="24.6" customHeight="1" x14ac:dyDescent="0.4">
      <c r="A3" s="157"/>
      <c r="B3" s="157"/>
      <c r="C3" s="181"/>
      <c r="D3" s="157"/>
      <c r="E3" s="181"/>
      <c r="F3" s="181"/>
      <c r="G3" s="181"/>
      <c r="H3" s="157"/>
      <c r="I3" s="181"/>
      <c r="J3" s="186"/>
      <c r="K3" s="181"/>
      <c r="L3" s="186"/>
      <c r="M3" s="188"/>
      <c r="N3" s="188"/>
      <c r="O3" s="189"/>
      <c r="P3" s="189"/>
      <c r="Q3" s="189"/>
      <c r="R3" s="189"/>
      <c r="S3" s="185"/>
      <c r="T3" s="185"/>
    </row>
    <row r="4" spans="1:37" ht="171" customHeight="1" x14ac:dyDescent="0.4">
      <c r="A4" s="158"/>
      <c r="B4" s="158"/>
      <c r="C4" s="183"/>
      <c r="D4" s="158"/>
      <c r="E4" s="183"/>
      <c r="F4" s="183"/>
      <c r="G4" s="183"/>
      <c r="H4" s="158"/>
      <c r="I4" s="183"/>
      <c r="J4" s="187"/>
      <c r="K4" s="183"/>
      <c r="L4" s="186"/>
      <c r="M4" s="188"/>
      <c r="N4" s="188"/>
      <c r="O4" s="189"/>
      <c r="P4" s="189"/>
      <c r="Q4" s="189"/>
      <c r="R4" s="189"/>
      <c r="S4" s="185"/>
      <c r="T4" s="185"/>
    </row>
    <row r="5" spans="1:37" s="4" customFormat="1" ht="132.6" customHeight="1" x14ac:dyDescent="0.4">
      <c r="A5" s="184" t="s">
        <v>508</v>
      </c>
      <c r="B5" s="47" t="s">
        <v>17</v>
      </c>
      <c r="C5" s="183" t="s">
        <v>18</v>
      </c>
      <c r="D5" s="183" t="s">
        <v>902</v>
      </c>
      <c r="E5" s="154" t="s">
        <v>19</v>
      </c>
      <c r="F5" s="154" t="s">
        <v>20</v>
      </c>
      <c r="G5" s="154" t="s">
        <v>21</v>
      </c>
      <c r="H5" s="47" t="s">
        <v>822</v>
      </c>
      <c r="I5" s="47" t="s">
        <v>22</v>
      </c>
      <c r="J5" s="47" t="s">
        <v>23</v>
      </c>
      <c r="K5" s="47" t="s">
        <v>24</v>
      </c>
      <c r="L5" s="50">
        <v>42740924</v>
      </c>
      <c r="M5" s="51" t="s">
        <v>695</v>
      </c>
      <c r="N5" s="47">
        <v>5</v>
      </c>
      <c r="O5" s="47">
        <v>15</v>
      </c>
      <c r="P5" s="47">
        <v>20</v>
      </c>
      <c r="Q5" s="47">
        <v>25</v>
      </c>
      <c r="R5" s="47">
        <v>30</v>
      </c>
      <c r="S5" s="47" t="s">
        <v>758</v>
      </c>
      <c r="T5" s="49" t="s">
        <v>604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6" customFormat="1" ht="175.2" customHeight="1" x14ac:dyDescent="0.4">
      <c r="A6" s="184"/>
      <c r="B6" s="47" t="s">
        <v>25</v>
      </c>
      <c r="C6" s="183"/>
      <c r="D6" s="183"/>
      <c r="E6" s="154"/>
      <c r="F6" s="154" t="s">
        <v>26</v>
      </c>
      <c r="G6" s="154" t="s">
        <v>21</v>
      </c>
      <c r="H6" s="47" t="s">
        <v>823</v>
      </c>
      <c r="I6" s="47" t="s">
        <v>759</v>
      </c>
      <c r="J6" s="52" t="s">
        <v>603</v>
      </c>
      <c r="K6" s="47" t="s">
        <v>24</v>
      </c>
      <c r="L6" s="50">
        <v>4971000</v>
      </c>
      <c r="M6" s="48"/>
      <c r="N6" s="51"/>
      <c r="O6" s="53" t="s">
        <v>27</v>
      </c>
      <c r="P6" s="53" t="s">
        <v>27</v>
      </c>
      <c r="Q6" s="47">
        <v>200</v>
      </c>
      <c r="R6" s="47">
        <v>340</v>
      </c>
      <c r="S6" s="47" t="s">
        <v>760</v>
      </c>
      <c r="T6" s="47" t="s">
        <v>601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s="4" customFormat="1" ht="130.19999999999999" customHeight="1" x14ac:dyDescent="0.4">
      <c r="A7" s="184"/>
      <c r="B7" s="47" t="s">
        <v>28</v>
      </c>
      <c r="C7" s="183"/>
      <c r="D7" s="183"/>
      <c r="E7" s="154"/>
      <c r="F7" s="154" t="s">
        <v>26</v>
      </c>
      <c r="G7" s="154" t="s">
        <v>21</v>
      </c>
      <c r="H7" s="47" t="s">
        <v>824</v>
      </c>
      <c r="I7" s="47" t="s">
        <v>29</v>
      </c>
      <c r="J7" s="47" t="s">
        <v>30</v>
      </c>
      <c r="K7" s="47" t="s">
        <v>24</v>
      </c>
      <c r="L7" s="50">
        <v>26000000</v>
      </c>
      <c r="M7" s="47"/>
      <c r="N7" s="51"/>
      <c r="O7" s="53" t="s">
        <v>27</v>
      </c>
      <c r="P7" s="53" t="s">
        <v>27</v>
      </c>
      <c r="Q7" s="47">
        <v>13500</v>
      </c>
      <c r="R7" s="47">
        <v>15000</v>
      </c>
      <c r="S7" s="47" t="s">
        <v>728</v>
      </c>
      <c r="T7" s="47" t="s">
        <v>604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7" customFormat="1" ht="139.19999999999999" customHeight="1" x14ac:dyDescent="0.3">
      <c r="A8" s="184"/>
      <c r="B8" s="47" t="s">
        <v>31</v>
      </c>
      <c r="C8" s="183"/>
      <c r="D8" s="183"/>
      <c r="E8" s="154"/>
      <c r="F8" s="154" t="s">
        <v>26</v>
      </c>
      <c r="G8" s="154" t="s">
        <v>21</v>
      </c>
      <c r="H8" s="47" t="s">
        <v>824</v>
      </c>
      <c r="I8" s="52" t="s">
        <v>605</v>
      </c>
      <c r="J8" s="52" t="s">
        <v>32</v>
      </c>
      <c r="K8" s="52" t="s">
        <v>33</v>
      </c>
      <c r="L8" s="48" t="s">
        <v>27</v>
      </c>
      <c r="M8" s="51"/>
      <c r="N8" s="51"/>
      <c r="O8" s="54">
        <v>1</v>
      </c>
      <c r="P8" s="54">
        <v>1</v>
      </c>
      <c r="Q8" s="54">
        <v>1</v>
      </c>
      <c r="R8" s="54">
        <v>1</v>
      </c>
      <c r="S8" s="47" t="s">
        <v>761</v>
      </c>
      <c r="T8" s="47" t="s">
        <v>607</v>
      </c>
    </row>
    <row r="9" spans="1:37" s="7" customFormat="1" ht="120" customHeight="1" x14ac:dyDescent="0.3">
      <c r="A9" s="184"/>
      <c r="B9" s="47" t="s">
        <v>34</v>
      </c>
      <c r="C9" s="183"/>
      <c r="D9" s="183"/>
      <c r="E9" s="154"/>
      <c r="F9" s="154" t="s">
        <v>20</v>
      </c>
      <c r="G9" s="154" t="s">
        <v>21</v>
      </c>
      <c r="H9" s="56" t="s">
        <v>826</v>
      </c>
      <c r="I9" s="52" t="s">
        <v>746</v>
      </c>
      <c r="J9" s="55" t="s">
        <v>918</v>
      </c>
      <c r="K9" s="47" t="s">
        <v>24</v>
      </c>
      <c r="L9" s="50">
        <v>7816695.7000000002</v>
      </c>
      <c r="M9" s="51"/>
      <c r="N9" s="51"/>
      <c r="O9" s="53" t="s">
        <v>27</v>
      </c>
      <c r="P9" s="53" t="s">
        <v>27</v>
      </c>
      <c r="Q9" s="53" t="s">
        <v>27</v>
      </c>
      <c r="R9" s="47">
        <v>15</v>
      </c>
      <c r="S9" s="51" t="s">
        <v>762</v>
      </c>
      <c r="T9" s="47" t="s">
        <v>601</v>
      </c>
    </row>
    <row r="10" spans="1:37" s="7" customFormat="1" ht="139.80000000000001" customHeight="1" x14ac:dyDescent="0.3">
      <c r="A10" s="184"/>
      <c r="B10" s="47" t="s">
        <v>36</v>
      </c>
      <c r="C10" s="183"/>
      <c r="D10" s="183"/>
      <c r="E10" s="154"/>
      <c r="F10" s="154" t="s">
        <v>20</v>
      </c>
      <c r="G10" s="154" t="s">
        <v>21</v>
      </c>
      <c r="H10" s="47" t="s">
        <v>824</v>
      </c>
      <c r="I10" s="52" t="s">
        <v>608</v>
      </c>
      <c r="J10" s="52" t="s">
        <v>609</v>
      </c>
      <c r="K10" s="47" t="s">
        <v>24</v>
      </c>
      <c r="L10" s="50" t="s">
        <v>613</v>
      </c>
      <c r="M10" s="51"/>
      <c r="N10" s="51"/>
      <c r="O10" s="53" t="s">
        <v>27</v>
      </c>
      <c r="P10" s="53" t="s">
        <v>27</v>
      </c>
      <c r="Q10" s="47">
        <v>974</v>
      </c>
      <c r="R10" s="47">
        <v>1200</v>
      </c>
      <c r="S10" s="47" t="s">
        <v>606</v>
      </c>
      <c r="T10" s="47" t="s">
        <v>607</v>
      </c>
    </row>
    <row r="11" spans="1:37" s="8" customFormat="1" ht="154.80000000000001" customHeight="1" x14ac:dyDescent="0.4">
      <c r="A11" s="184"/>
      <c r="B11" s="47" t="s">
        <v>37</v>
      </c>
      <c r="C11" s="183" t="s">
        <v>38</v>
      </c>
      <c r="D11" s="107" t="s">
        <v>903</v>
      </c>
      <c r="E11" s="154" t="s">
        <v>39</v>
      </c>
      <c r="F11" s="154" t="s">
        <v>40</v>
      </c>
      <c r="G11" s="154" t="s">
        <v>41</v>
      </c>
      <c r="H11" s="56" t="s">
        <v>27</v>
      </c>
      <c r="I11" s="47" t="s">
        <v>887</v>
      </c>
      <c r="J11" s="56" t="s">
        <v>888</v>
      </c>
      <c r="K11" s="52" t="s">
        <v>33</v>
      </c>
      <c r="L11" s="50" t="s">
        <v>27</v>
      </c>
      <c r="M11" s="48"/>
      <c r="N11" s="48"/>
      <c r="O11" s="57" t="s">
        <v>612</v>
      </c>
      <c r="P11" s="47" t="s">
        <v>612</v>
      </c>
      <c r="Q11" s="47" t="s">
        <v>612</v>
      </c>
      <c r="R11" s="47" t="s">
        <v>612</v>
      </c>
      <c r="S11" s="47" t="s">
        <v>827</v>
      </c>
      <c r="T11" s="47" t="s">
        <v>607</v>
      </c>
    </row>
    <row r="12" spans="1:37" ht="138.6" customHeight="1" x14ac:dyDescent="0.4">
      <c r="A12" s="184"/>
      <c r="B12" s="47" t="s">
        <v>43</v>
      </c>
      <c r="C12" s="183"/>
      <c r="D12" s="175" t="s">
        <v>902</v>
      </c>
      <c r="E12" s="154"/>
      <c r="F12" s="154"/>
      <c r="G12" s="154"/>
      <c r="H12" s="47" t="s">
        <v>824</v>
      </c>
      <c r="I12" s="52" t="s">
        <v>763</v>
      </c>
      <c r="J12" s="55" t="s">
        <v>611</v>
      </c>
      <c r="K12" s="47" t="s">
        <v>24</v>
      </c>
      <c r="L12" s="50">
        <v>8000000</v>
      </c>
      <c r="M12" s="51"/>
      <c r="N12" s="51"/>
      <c r="O12" s="53" t="s">
        <v>27</v>
      </c>
      <c r="P12" s="53" t="s">
        <v>27</v>
      </c>
      <c r="Q12" s="47">
        <v>31449</v>
      </c>
      <c r="R12" s="47">
        <v>39000</v>
      </c>
      <c r="S12" s="47" t="s">
        <v>610</v>
      </c>
      <c r="T12" s="47" t="s">
        <v>607</v>
      </c>
    </row>
    <row r="13" spans="1:37" ht="118.2" customHeight="1" x14ac:dyDescent="0.4">
      <c r="A13" s="184"/>
      <c r="B13" s="47" t="s">
        <v>44</v>
      </c>
      <c r="C13" s="183"/>
      <c r="D13" s="177"/>
      <c r="E13" s="154"/>
      <c r="F13" s="154"/>
      <c r="G13" s="154"/>
      <c r="H13" s="47" t="s">
        <v>824</v>
      </c>
      <c r="I13" s="52" t="s">
        <v>886</v>
      </c>
      <c r="J13" s="55" t="s">
        <v>614</v>
      </c>
      <c r="K13" s="47" t="s">
        <v>24</v>
      </c>
      <c r="L13" s="50">
        <v>8000000</v>
      </c>
      <c r="M13" s="51"/>
      <c r="N13" s="51"/>
      <c r="O13" s="53"/>
      <c r="P13" s="53"/>
      <c r="Q13" s="47">
        <v>3833</v>
      </c>
      <c r="R13" s="47">
        <v>4500</v>
      </c>
      <c r="S13" s="48" t="s">
        <v>764</v>
      </c>
      <c r="T13" s="47" t="s">
        <v>607</v>
      </c>
    </row>
    <row r="14" spans="1:37" ht="106.2" customHeight="1" x14ac:dyDescent="0.4">
      <c r="A14" s="184" t="s">
        <v>538</v>
      </c>
      <c r="B14" s="47" t="s">
        <v>45</v>
      </c>
      <c r="C14" s="183"/>
      <c r="D14" s="175" t="s">
        <v>903</v>
      </c>
      <c r="E14" s="154"/>
      <c r="F14" s="190" t="s">
        <v>46</v>
      </c>
      <c r="G14" s="190" t="s">
        <v>47</v>
      </c>
      <c r="H14" s="56" t="s">
        <v>27</v>
      </c>
      <c r="I14" s="49" t="s">
        <v>919</v>
      </c>
      <c r="J14" s="49" t="s">
        <v>48</v>
      </c>
      <c r="K14" s="52" t="s">
        <v>33</v>
      </c>
      <c r="L14" s="50">
        <v>279459819.92000002</v>
      </c>
      <c r="M14" s="49"/>
      <c r="N14" s="51"/>
      <c r="O14" s="49">
        <v>1</v>
      </c>
      <c r="P14" s="49">
        <v>1</v>
      </c>
      <c r="Q14" s="57">
        <v>0.75</v>
      </c>
      <c r="R14" s="49">
        <v>1</v>
      </c>
      <c r="S14" s="47" t="s">
        <v>765</v>
      </c>
      <c r="T14" s="49" t="s">
        <v>766</v>
      </c>
    </row>
    <row r="15" spans="1:37" ht="123.6" customHeight="1" x14ac:dyDescent="0.4">
      <c r="A15" s="184"/>
      <c r="B15" s="47" t="s">
        <v>49</v>
      </c>
      <c r="C15" s="183"/>
      <c r="D15" s="177"/>
      <c r="E15" s="154"/>
      <c r="F15" s="190"/>
      <c r="G15" s="190"/>
      <c r="H15" s="56" t="s">
        <v>27</v>
      </c>
      <c r="I15" s="49" t="s">
        <v>920</v>
      </c>
      <c r="J15" s="49" t="s">
        <v>50</v>
      </c>
      <c r="K15" s="52" t="s">
        <v>33</v>
      </c>
      <c r="L15" s="50">
        <v>240552997</v>
      </c>
      <c r="M15" s="47"/>
      <c r="N15" s="47"/>
      <c r="O15" s="49">
        <v>1</v>
      </c>
      <c r="P15" s="49">
        <v>1</v>
      </c>
      <c r="Q15" s="57">
        <v>0.75</v>
      </c>
      <c r="R15" s="49">
        <v>1</v>
      </c>
      <c r="S15" s="47" t="s">
        <v>765</v>
      </c>
      <c r="T15" s="49" t="s">
        <v>766</v>
      </c>
    </row>
    <row r="16" spans="1:37" s="46" customFormat="1" ht="191.4" customHeight="1" x14ac:dyDescent="0.3">
      <c r="A16" s="70" t="s">
        <v>543</v>
      </c>
      <c r="B16" s="47" t="s">
        <v>51</v>
      </c>
      <c r="C16" s="74" t="s">
        <v>52</v>
      </c>
      <c r="D16" s="107" t="s">
        <v>904</v>
      </c>
      <c r="E16" s="74" t="s">
        <v>53</v>
      </c>
      <c r="F16" s="74" t="s">
        <v>54</v>
      </c>
      <c r="G16" s="74" t="s">
        <v>55</v>
      </c>
      <c r="H16" s="56" t="s">
        <v>27</v>
      </c>
      <c r="I16" s="47" t="s">
        <v>916</v>
      </c>
      <c r="J16" s="47" t="s">
        <v>956</v>
      </c>
      <c r="K16" s="52" t="s">
        <v>33</v>
      </c>
      <c r="L16" s="50">
        <v>10000000</v>
      </c>
      <c r="M16" s="48"/>
      <c r="N16" s="48"/>
      <c r="O16" s="49">
        <v>1</v>
      </c>
      <c r="P16" s="49">
        <v>1</v>
      </c>
      <c r="Q16" s="47" t="s">
        <v>771</v>
      </c>
      <c r="R16" s="49">
        <v>1</v>
      </c>
      <c r="S16" s="91" t="s">
        <v>637</v>
      </c>
      <c r="T16" s="49" t="s">
        <v>767</v>
      </c>
    </row>
    <row r="17" spans="1:20" s="46" customFormat="1" ht="145.19999999999999" customHeight="1" x14ac:dyDescent="0.3">
      <c r="A17" s="182" t="s">
        <v>508</v>
      </c>
      <c r="B17" s="58" t="s">
        <v>704</v>
      </c>
      <c r="C17" s="183" t="s">
        <v>18</v>
      </c>
      <c r="D17" s="183" t="s">
        <v>902</v>
      </c>
      <c r="E17" s="183" t="s">
        <v>19</v>
      </c>
      <c r="F17" s="183" t="s">
        <v>768</v>
      </c>
      <c r="G17" s="183" t="s">
        <v>21</v>
      </c>
      <c r="H17" s="56" t="s">
        <v>822</v>
      </c>
      <c r="I17" s="47" t="s">
        <v>953</v>
      </c>
      <c r="J17" s="47" t="s">
        <v>952</v>
      </c>
      <c r="K17" s="47" t="s">
        <v>24</v>
      </c>
      <c r="L17" s="50" t="s">
        <v>769</v>
      </c>
      <c r="M17" s="58"/>
      <c r="N17" s="58"/>
      <c r="O17" s="53" t="s">
        <v>27</v>
      </c>
      <c r="P17" s="53" t="s">
        <v>27</v>
      </c>
      <c r="Q17" s="47">
        <v>280</v>
      </c>
      <c r="R17" s="47">
        <v>400</v>
      </c>
      <c r="S17" s="47" t="s">
        <v>615</v>
      </c>
      <c r="T17" s="47" t="s">
        <v>604</v>
      </c>
    </row>
    <row r="18" spans="1:20" s="46" customFormat="1" ht="191.4" customHeight="1" x14ac:dyDescent="0.3">
      <c r="A18" s="182"/>
      <c r="B18" s="58" t="s">
        <v>705</v>
      </c>
      <c r="C18" s="183"/>
      <c r="D18" s="183"/>
      <c r="E18" s="183"/>
      <c r="F18" s="183"/>
      <c r="G18" s="183"/>
      <c r="H18" s="47" t="s">
        <v>825</v>
      </c>
      <c r="I18" s="47" t="s">
        <v>770</v>
      </c>
      <c r="J18" s="47" t="s">
        <v>616</v>
      </c>
      <c r="K18" s="47" t="s">
        <v>24</v>
      </c>
      <c r="L18" s="50">
        <v>40000000</v>
      </c>
      <c r="M18" s="58"/>
      <c r="N18" s="58"/>
      <c r="O18" s="53" t="s">
        <v>27</v>
      </c>
      <c r="P18" s="53" t="s">
        <v>27</v>
      </c>
      <c r="Q18" s="47" t="s">
        <v>771</v>
      </c>
      <c r="R18" s="47" t="s">
        <v>618</v>
      </c>
      <c r="S18" s="47" t="s">
        <v>617</v>
      </c>
      <c r="T18" s="47" t="s">
        <v>601</v>
      </c>
    </row>
  </sheetData>
  <mergeCells count="41">
    <mergeCell ref="D17:D18"/>
    <mergeCell ref="H2:H4"/>
    <mergeCell ref="G11:G13"/>
    <mergeCell ref="F14:F15"/>
    <mergeCell ref="G14:G15"/>
    <mergeCell ref="E17:E18"/>
    <mergeCell ref="F17:F18"/>
    <mergeCell ref="G17:G18"/>
    <mergeCell ref="E11:E15"/>
    <mergeCell ref="F11:F13"/>
    <mergeCell ref="A14:A15"/>
    <mergeCell ref="T2:T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D5:D10"/>
    <mergeCell ref="D14:D15"/>
    <mergeCell ref="A17:A18"/>
    <mergeCell ref="C17:C18"/>
    <mergeCell ref="D12:D13"/>
    <mergeCell ref="A5:A13"/>
    <mergeCell ref="G2:G4"/>
    <mergeCell ref="A2:A4"/>
    <mergeCell ref="B2:B4"/>
    <mergeCell ref="C2:C4"/>
    <mergeCell ref="E2:E4"/>
    <mergeCell ref="F2:F4"/>
    <mergeCell ref="D2:D4"/>
    <mergeCell ref="C5:C10"/>
    <mergeCell ref="E5:E10"/>
    <mergeCell ref="F5:F10"/>
    <mergeCell ref="G5:G10"/>
    <mergeCell ref="C11:C15"/>
  </mergeCells>
  <pageMargins left="0.7" right="0.7" top="0.75" bottom="0.75" header="0.3" footer="0.3"/>
  <pageSetup paperSize="8" scale="55" fitToHeight="0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SDBIP COVER)</vt:lpstr>
      <vt:lpstr>ANNEX C  </vt:lpstr>
      <vt:lpstr>CAPEX 3 YEAR PLAN (2)</vt:lpstr>
      <vt:lpstr>ANNEX A </vt:lpstr>
      <vt:lpstr>ANNEX B</vt:lpstr>
      <vt:lpstr>ANNEX D</vt:lpstr>
      <vt:lpstr>INFRASTRUCTURE SERVICES </vt:lpstr>
      <vt:lpstr>COMMUNITY SERVICES TOP LAYER</vt:lpstr>
      <vt:lpstr>ESS TOP LAYER</vt:lpstr>
      <vt:lpstr>SDCE TOP LAYER </vt:lpstr>
      <vt:lpstr>CORPORATE SERVICES TOP LAYER</vt:lpstr>
      <vt:lpstr>BUDGET &amp; TREASURY</vt:lpstr>
      <vt:lpstr>OFFICE OF THE MM </vt:lpstr>
      <vt:lpstr>'BUDGET &amp; TREASURY'!Print_Area</vt:lpstr>
      <vt:lpstr>'CAPEX 3 YEAR PLAN (2)'!Print_Area</vt:lpstr>
      <vt:lpstr>'COMMUNITY SERVICES TOP LAYER'!Print_Area</vt:lpstr>
      <vt:lpstr>'CORPORATE SERVICES TOP LAYER'!Print_Area</vt:lpstr>
      <vt:lpstr>'ESS TOP LAYER'!Print_Area</vt:lpstr>
      <vt:lpstr>'INFRASTRUCTURE SERVICES '!Print_Area</vt:lpstr>
      <vt:lpstr>'OFFICE OF THE MM '!Print_Area</vt:lpstr>
      <vt:lpstr>'SDCE TOP LAYER '!Print_Area</vt:lpstr>
      <vt:lpstr>'ANNEX A '!Print_Titles</vt:lpstr>
      <vt:lpstr>'ANNEX B'!Print_Titles</vt:lpstr>
      <vt:lpstr>'ANNEX C  '!Print_Titles</vt:lpstr>
      <vt:lpstr>'ANNEX D'!Print_Titles</vt:lpstr>
      <vt:lpstr>'BUDGET &amp; TREASURY'!Print_Titles</vt:lpstr>
      <vt:lpstr>'CAPEX 3 YEAR PLAN (2)'!Print_Titles</vt:lpstr>
      <vt:lpstr>'COMMUNITY SERVICES TOP LAYER'!Print_Titles</vt:lpstr>
      <vt:lpstr>'CORPORATE SERVICES TOP LAYER'!Print_Titles</vt:lpstr>
      <vt:lpstr>'ESS TOP LAYER'!Print_Titles</vt:lpstr>
      <vt:lpstr>'INFRASTRUCTURE SERVICES '!Print_Titles</vt:lpstr>
      <vt:lpstr>'OFFICE OF THE MM '!Print_Titles</vt:lpstr>
      <vt:lpstr>'SDCE TOP LAYER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Bongakonke S. Halimana</dc:creator>
  <cp:lastModifiedBy>Bongakonke S. Halimana</cp:lastModifiedBy>
  <cp:lastPrinted>2025-04-04T15:53:02Z</cp:lastPrinted>
  <dcterms:created xsi:type="dcterms:W3CDTF">2024-06-21T11:31:06Z</dcterms:created>
  <dcterms:modified xsi:type="dcterms:W3CDTF">2025-04-06T18:02:30Z</dcterms:modified>
</cp:coreProperties>
</file>